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Bhagalpur!$A$5:$W$7</definedName>
    <definedName name="_xlnm._FilterDatabase" localSheetId="8" hidden="1">Darbhanga!$A$5:$V$29</definedName>
    <definedName name="_xlnm._FilterDatabase" localSheetId="4" hidden="1">Munger!$A$5:$W$7</definedName>
    <definedName name="_xlnm._FilterDatabase" localSheetId="1" hidden="1">Patna!$A$5:$W$32</definedName>
    <definedName name="_xlnm._FilterDatabase" localSheetId="9" hidden="1">Saran!$A$5:$X$25</definedName>
    <definedName name="_xlnm._FilterDatabase" localSheetId="7" hidden="1">Tirhut!$A$5:$V$32</definedName>
    <definedName name="_xlnm.Print_Area" localSheetId="2">Magadh!$A$1:$W$17</definedName>
    <definedName name="_xlnm.Print_Area" localSheetId="9">Saran!$A$1:$V$25</definedName>
    <definedName name="_xlnm.Print_Area" localSheetId="0">Summary!$A$1:$W$25</definedName>
    <definedName name="_xlnm.Print_Area" localSheetId="7">Tirhut!$A$1:$V$39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Purnea!$4:$6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S28" i="8"/>
  <c r="T28"/>
  <c r="W12" i="12"/>
  <c r="V15" i="10" s="1"/>
  <c r="V32" i="4"/>
  <c r="A2" i="8"/>
  <c r="A2" i="13"/>
  <c r="A2" i="12"/>
  <c r="A2" i="6"/>
  <c r="A2" i="11"/>
  <c r="A2" i="7"/>
  <c r="D23" i="10"/>
  <c r="H25" i="9"/>
  <c r="I23" i="10" s="1"/>
  <c r="E25" i="9"/>
  <c r="E23" i="10" s="1"/>
  <c r="H23" s="1"/>
  <c r="D21"/>
  <c r="L28" i="8"/>
  <c r="K21" i="10" s="1"/>
  <c r="E28" i="8"/>
  <c r="E21" i="10" s="1"/>
  <c r="H21" s="1"/>
  <c r="M31" i="13"/>
  <c r="L19" i="10" s="1"/>
  <c r="L31" i="13"/>
  <c r="I31"/>
  <c r="S19" i="10" s="1"/>
  <c r="Y9"/>
  <c r="Y11"/>
  <c r="Y13"/>
  <c r="Y15"/>
  <c r="Y17"/>
  <c r="Y18"/>
  <c r="Y19"/>
  <c r="Y21"/>
  <c r="Y23"/>
  <c r="Y25"/>
  <c r="K19"/>
  <c r="G19"/>
  <c r="D19"/>
  <c r="U31" i="13"/>
  <c r="V19" i="10" s="1"/>
  <c r="N31" i="13"/>
  <c r="M19" i="10" s="1"/>
  <c r="O31" i="13"/>
  <c r="N19" i="10" s="1"/>
  <c r="P31" i="13"/>
  <c r="O19" i="10" s="1"/>
  <c r="Q31" i="13"/>
  <c r="P19" i="10" s="1"/>
  <c r="R31" i="13"/>
  <c r="Q19" i="10" s="1"/>
  <c r="S31" i="13"/>
  <c r="R19" i="10" s="1"/>
  <c r="T31" i="13"/>
  <c r="U19" i="10" s="1"/>
  <c r="H31" i="13"/>
  <c r="F19" i="10" s="1"/>
  <c r="I19" s="1"/>
  <c r="E31" i="13"/>
  <c r="E19" i="10" s="1"/>
  <c r="H19" s="1"/>
  <c r="U3" i="13"/>
  <c r="V17" i="10"/>
  <c r="U17"/>
  <c r="S17"/>
  <c r="L17"/>
  <c r="M17"/>
  <c r="N17"/>
  <c r="O17"/>
  <c r="P17"/>
  <c r="Q17"/>
  <c r="R17"/>
  <c r="K17"/>
  <c r="F17"/>
  <c r="I17" s="1"/>
  <c r="E17"/>
  <c r="D17"/>
  <c r="W10" i="5"/>
  <c r="V10"/>
  <c r="U10"/>
  <c r="T10"/>
  <c r="S10"/>
  <c r="R10"/>
  <c r="Q10"/>
  <c r="P10"/>
  <c r="O10"/>
  <c r="N10"/>
  <c r="K10"/>
  <c r="J10"/>
  <c r="I10"/>
  <c r="H10"/>
  <c r="E10"/>
  <c r="D15" i="10"/>
  <c r="V12" i="12"/>
  <c r="U15" i="10" s="1"/>
  <c r="U12" i="12"/>
  <c r="R15" i="10" s="1"/>
  <c r="T12" i="12"/>
  <c r="Q15" i="10" s="1"/>
  <c r="S12" i="12"/>
  <c r="P15" i="10" s="1"/>
  <c r="R12" i="12"/>
  <c r="O15" i="10" s="1"/>
  <c r="Q12" i="12"/>
  <c r="N15" i="10" s="1"/>
  <c r="P12" i="12"/>
  <c r="M15" i="10" s="1"/>
  <c r="O12" i="12"/>
  <c r="L15" i="10" s="1"/>
  <c r="N12" i="12"/>
  <c r="K15" i="10" s="1"/>
  <c r="K12" i="12"/>
  <c r="S15" i="10" s="1"/>
  <c r="J12" i="12"/>
  <c r="I12"/>
  <c r="H12"/>
  <c r="F15" i="10" s="1"/>
  <c r="I15" s="1"/>
  <c r="E12" i="12"/>
  <c r="E15" i="10" s="1"/>
  <c r="H15" s="1"/>
  <c r="W3" i="12"/>
  <c r="D13" i="10"/>
  <c r="E13" i="6"/>
  <c r="E13" i="10" s="1"/>
  <c r="M19" i="11"/>
  <c r="S11" i="10"/>
  <c r="K11"/>
  <c r="F11"/>
  <c r="I11" s="1"/>
  <c r="D11"/>
  <c r="E19" i="11"/>
  <c r="E11" i="10" s="1"/>
  <c r="V19" i="11"/>
  <c r="V11" i="10" s="1"/>
  <c r="U19" i="11"/>
  <c r="U11" i="10" s="1"/>
  <c r="T19" i="11"/>
  <c r="R11" i="10" s="1"/>
  <c r="S19" i="11"/>
  <c r="Q11" i="10" s="1"/>
  <c r="R19" i="11"/>
  <c r="P11" i="10" s="1"/>
  <c r="Q19" i="11"/>
  <c r="O11" i="10" s="1"/>
  <c r="P19" i="11"/>
  <c r="N11" i="10" s="1"/>
  <c r="O19" i="11"/>
  <c r="M11" i="10" s="1"/>
  <c r="N19" i="11"/>
  <c r="L11" i="10" s="1"/>
  <c r="J19" i="11"/>
  <c r="H19"/>
  <c r="V3"/>
  <c r="T15" i="10" l="1"/>
  <c r="T19"/>
  <c r="Y20" s="1"/>
  <c r="T11"/>
  <c r="Y12" s="1"/>
  <c r="N32" i="4"/>
  <c r="L7" i="10" s="1"/>
  <c r="M32" i="4"/>
  <c r="K7" i="10" s="1"/>
  <c r="J32" i="4"/>
  <c r="S7" i="10" s="1"/>
  <c r="Y7"/>
  <c r="U3" i="9"/>
  <c r="U3" i="8"/>
  <c r="W2" i="5"/>
  <c r="V3" i="6"/>
  <c r="V3" i="7"/>
  <c r="V3" i="4"/>
  <c r="F9" i="10"/>
  <c r="I9" s="1"/>
  <c r="I32" i="4"/>
  <c r="O32"/>
  <c r="M7" i="10" s="1"/>
  <c r="P32" i="4"/>
  <c r="N7" i="10" s="1"/>
  <c r="Q32" i="4"/>
  <c r="O7" i="10" s="1"/>
  <c r="R32" i="4"/>
  <c r="P7" i="10" s="1"/>
  <c r="S32" i="4"/>
  <c r="Q7" i="10" s="1"/>
  <c r="T32" i="4"/>
  <c r="R7" i="10" s="1"/>
  <c r="U32" i="4"/>
  <c r="U7" i="10" s="1"/>
  <c r="V7"/>
  <c r="H32" i="4"/>
  <c r="F7" i="10" s="1"/>
  <c r="I25" i="9"/>
  <c r="S23" i="10" s="1"/>
  <c r="L25" i="9"/>
  <c r="K23" i="10" s="1"/>
  <c r="M25" i="9"/>
  <c r="L23" i="10" s="1"/>
  <c r="N25" i="9"/>
  <c r="M23" i="10" s="1"/>
  <c r="O25" i="9"/>
  <c r="N23" i="10" s="1"/>
  <c r="P25" i="9"/>
  <c r="O23" i="10" s="1"/>
  <c r="Q25" i="9"/>
  <c r="P23" i="10" s="1"/>
  <c r="R25" i="9"/>
  <c r="Q23" i="10" s="1"/>
  <c r="S25" i="9"/>
  <c r="R23" i="10" s="1"/>
  <c r="T25" i="9"/>
  <c r="U23" i="10" s="1"/>
  <c r="U25" i="9"/>
  <c r="V23" i="10" s="1"/>
  <c r="F23"/>
  <c r="J13" i="6"/>
  <c r="S13" i="10" s="1"/>
  <c r="M13" i="6"/>
  <c r="K13" i="10" s="1"/>
  <c r="N13" i="6"/>
  <c r="L13" i="10" s="1"/>
  <c r="O13" i="6"/>
  <c r="M13" i="10" s="1"/>
  <c r="P13" i="6"/>
  <c r="N13" i="10" s="1"/>
  <c r="Q13" i="6"/>
  <c r="O13" i="10" s="1"/>
  <c r="R13" i="6"/>
  <c r="P13" i="10" s="1"/>
  <c r="S13" i="6"/>
  <c r="Q13" i="10" s="1"/>
  <c r="T13" i="6"/>
  <c r="R13" i="10" s="1"/>
  <c r="U13" i="6"/>
  <c r="U13" i="10" s="1"/>
  <c r="V13" i="6"/>
  <c r="V13" i="10" s="1"/>
  <c r="H13" i="6"/>
  <c r="F13" i="10" s="1"/>
  <c r="I13" s="1"/>
  <c r="I17" i="7"/>
  <c r="J17"/>
  <c r="S9" i="10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21" i="10" s="1"/>
  <c r="M28" i="8"/>
  <c r="L21" i="10" s="1"/>
  <c r="N28" i="8"/>
  <c r="M21" i="10" s="1"/>
  <c r="O28" i="8"/>
  <c r="N21" i="10" s="1"/>
  <c r="P28" i="8"/>
  <c r="O21" i="10" s="1"/>
  <c r="Q28" i="8"/>
  <c r="P21" i="10" s="1"/>
  <c r="R28" i="8"/>
  <c r="Q21" i="10" s="1"/>
  <c r="R21"/>
  <c r="U21"/>
  <c r="U28" i="8"/>
  <c r="V21" i="10" s="1"/>
  <c r="H28" i="8"/>
  <c r="F21" i="10" s="1"/>
  <c r="I21" s="1"/>
  <c r="E32" i="4"/>
  <c r="E7" i="10" s="1"/>
  <c r="H7" s="1"/>
  <c r="D9"/>
  <c r="G9" s="1"/>
  <c r="D7"/>
  <c r="E17" i="7"/>
  <c r="G7" i="10" l="1"/>
  <c r="G25" s="1"/>
  <c r="T13"/>
  <c r="Y14" s="1"/>
  <c r="U25"/>
  <c r="Q25"/>
  <c r="M25"/>
  <c r="O25"/>
  <c r="L25"/>
  <c r="D25"/>
  <c r="V25"/>
  <c r="R25"/>
  <c r="P25"/>
  <c r="N25"/>
  <c r="K25"/>
  <c r="S25"/>
  <c r="F25"/>
  <c r="I7"/>
  <c r="I25" s="1"/>
  <c r="Y16"/>
  <c r="T7"/>
  <c r="Y8" s="1"/>
  <c r="T9"/>
  <c r="T23"/>
  <c r="Y24" s="1"/>
  <c r="T21"/>
  <c r="Y22" s="1"/>
  <c r="T17"/>
  <c r="J25"/>
  <c r="T25" l="1"/>
  <c r="E9"/>
  <c r="E25" l="1"/>
  <c r="H9"/>
  <c r="H25" l="1"/>
  <c r="Y10"/>
</calcChain>
</file>

<file path=xl/sharedStrings.xml><?xml version="1.0" encoding="utf-8"?>
<sst xmlns="http://schemas.openxmlformats.org/spreadsheetml/2006/main" count="791" uniqueCount="450">
  <si>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</si>
  <si>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</si>
  <si>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</si>
  <si>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</si>
  <si>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</si>
  <si>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</si>
  <si>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</si>
  <si>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</si>
  <si>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</si>
  <si>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</si>
  <si>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</si>
  <si>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</si>
  <si>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</si>
  <si>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</si>
  <si>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</si>
  <si>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</si>
  <si>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</si>
  <si>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</si>
  <si>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</si>
  <si>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</si>
  <si>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</si>
  <si>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</si>
  <si>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</si>
  <si>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</si>
  <si>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</si>
  <si>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</si>
  <si>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</si>
  <si>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</si>
  <si>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</si>
  <si>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</si>
  <si>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</si>
  <si>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</si>
  <si>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</si>
  <si>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</si>
  <si>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</si>
  <si>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</si>
  <si>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</si>
  <si>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</si>
  <si>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</si>
  <si>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</si>
  <si>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</si>
  <si>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</si>
  <si>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</si>
  <si>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</si>
  <si>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</si>
  <si>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</si>
  <si>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</si>
  <si>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</si>
  <si>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</si>
  <si>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</si>
  <si>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</si>
  <si>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</si>
  <si>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</si>
  <si>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</si>
  <si>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</si>
  <si>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</si>
  <si>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</si>
  <si>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</si>
  <si>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</si>
  <si>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</si>
  <si>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</si>
  <si>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</si>
  <si>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</si>
  <si>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</si>
  <si>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</si>
  <si>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</si>
  <si>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</si>
  <si>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</si>
  <si>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</si>
  <si>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</si>
  <si>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</si>
  <si>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</si>
  <si>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</si>
  <si>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</si>
  <si>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</si>
  <si>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</si>
  <si>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</si>
  <si>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</si>
  <si>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</si>
  <si>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</si>
  <si>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</si>
  <si>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</si>
  <si>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</si>
  <si>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</si>
  <si>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</si>
  <si>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</si>
  <si>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</si>
  <si>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</si>
  <si>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</si>
  <si>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</si>
  <si>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</si>
  <si>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</si>
  <si>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</si>
  <si>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</si>
  <si>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</si>
  <si>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</si>
  <si>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</si>
  <si>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</si>
  <si>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</si>
  <si>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</si>
  <si>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</si>
  <si>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</si>
  <si>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</si>
  <si>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</si>
  <si>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</si>
  <si>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</si>
  <si>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</si>
  <si>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</si>
  <si>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</si>
  <si>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</si>
  <si>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</si>
  <si>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</si>
  <si>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</si>
  <si>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</si>
  <si>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</si>
  <si>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</si>
  <si>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</si>
  <si>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</si>
  <si>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</si>
  <si>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</si>
  <si>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</si>
  <si>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</si>
  <si>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</si>
  <si>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</si>
  <si>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</si>
  <si>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</si>
  <si>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</si>
  <si>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</si>
  <si>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</si>
  <si>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</si>
  <si>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</si>
  <si>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</si>
  <si>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</si>
  <si>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</si>
  <si>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</si>
  <si>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</si>
  <si>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</si>
  <si>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</si>
  <si>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</si>
  <si>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</si>
  <si>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</si>
  <si>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</si>
  <si>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</si>
  <si>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</si>
  <si>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</si>
  <si>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</si>
  <si>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</si>
  <si>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</si>
  <si>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</si>
  <si>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</si>
  <si>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</si>
  <si>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</si>
  <si>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</si>
  <si>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</si>
  <si>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</si>
  <si>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</si>
  <si>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</si>
  <si>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G.H-121</t>
  </si>
  <si>
    <t>Vaishali</t>
  </si>
  <si>
    <t>Rajapakar</t>
  </si>
  <si>
    <t>H.S.,Rajapakar</t>
  </si>
  <si>
    <t>Mahua</t>
  </si>
  <si>
    <t>M.S. Singhara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</si>
  <si>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</si>
  <si>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</si>
  <si>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</si>
  <si>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</si>
  <si>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</si>
  <si>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</si>
  <si>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</si>
  <si>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</si>
  <si>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</si>
  <si>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</si>
  <si>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</si>
  <si>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</si>
  <si>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</si>
  <si>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</si>
  <si>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</si>
  <si>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</si>
  <si>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</si>
  <si>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</si>
  <si>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</si>
  <si>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</si>
  <si>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</si>
  <si>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</si>
  <si>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</si>
  <si>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</si>
  <si>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</si>
  <si>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</si>
  <si>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</si>
  <si>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</si>
  <si>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</si>
  <si>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</si>
  <si>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</si>
  <si>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</si>
  <si>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</si>
  <si>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</si>
  <si>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</si>
  <si>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</si>
  <si>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</si>
  <si>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</si>
  <si>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</si>
  <si>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</si>
  <si>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</si>
  <si>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</si>
  <si>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</si>
  <si>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</si>
  <si>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</si>
  <si>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</si>
  <si>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</si>
  <si>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</si>
  <si>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</si>
  <si>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</si>
  <si>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</si>
  <si>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</si>
  <si>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</si>
  <si>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</si>
  <si>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</si>
  <si>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</si>
  <si>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</si>
  <si>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</si>
  <si>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</si>
  <si>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</si>
  <si>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</si>
  <si>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</si>
  <si>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</si>
  <si>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</si>
  <si>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</si>
  <si>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</si>
  <si>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</si>
  <si>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</si>
  <si>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</si>
  <si>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</si>
  <si>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</si>
  <si>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</si>
  <si>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</si>
  <si>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</si>
  <si>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</si>
  <si>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</si>
  <si>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</si>
  <si>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</si>
  <si>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</si>
  <si>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</si>
  <si>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</si>
  <si>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</si>
  <si>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</si>
  <si>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</si>
  <si>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</si>
  <si>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</si>
  <si>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</si>
  <si>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</si>
  <si>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</si>
  <si>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</si>
  <si>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</si>
  <si>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</si>
  <si>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</si>
  <si>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</si>
  <si>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</si>
  <si>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</si>
  <si>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</si>
  <si>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</si>
  <si>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</si>
  <si>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</si>
  <si>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</si>
  <si>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</si>
  <si>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</si>
  <si>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</si>
  <si>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</si>
  <si>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</si>
  <si>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</si>
  <si>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</si>
  <si>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</si>
  <si>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</si>
  <si>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</si>
  <si>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</si>
  <si>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</si>
  <si>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</si>
  <si>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</si>
  <si>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</si>
  <si>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</si>
  <si>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</si>
  <si>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</si>
  <si>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</si>
  <si>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</si>
  <si>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</si>
  <si>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</si>
  <si>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</si>
  <si>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</si>
  <si>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</si>
  <si>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</si>
  <si>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</si>
  <si>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</si>
  <si>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</si>
  <si>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</si>
  <si>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</si>
  <si>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</si>
  <si>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</si>
  <si>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</si>
  <si>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</si>
  <si>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</si>
  <si>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</si>
  <si>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</si>
  <si>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</si>
  <si>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</si>
  <si>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G.H-147</t>
  </si>
  <si>
    <t>Shahkund</t>
  </si>
  <si>
    <t>Proj. H.S, Shahkund</t>
  </si>
  <si>
    <t>Proj. Girls H.S, Jagdishpur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</si>
  <si>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</si>
  <si>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</si>
  <si>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</si>
  <si>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</si>
  <si>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</si>
  <si>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</si>
  <si>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</si>
  <si>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</si>
  <si>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</si>
  <si>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</si>
  <si>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</si>
  <si>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</si>
  <si>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</si>
  <si>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</si>
  <si>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</si>
  <si>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</si>
  <si>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</si>
  <si>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</si>
  <si>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</si>
  <si>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 xml:space="preserve">Progress report for the construction of Girl's Hostel  building        (2010-11)                          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</si>
  <si>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</si>
  <si>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</si>
  <si>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</si>
  <si>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</si>
  <si>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</si>
  <si>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</si>
  <si>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</si>
  <si>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</si>
  <si>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</si>
  <si>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</si>
  <si>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>Sai Shree Balajee Construcrtion and developers pvt.Ltd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</si>
  <si>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</si>
  <si>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</si>
  <si>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</si>
  <si>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</si>
  <si>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</si>
  <si>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</si>
  <si>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</si>
  <si>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</si>
  <si>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</si>
  <si>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</si>
  <si>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</si>
  <si>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</si>
  <si>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</si>
  <si>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Low land</t>
  </si>
  <si>
    <t>M/S Rama Construction</t>
  </si>
  <si>
    <t>M/S Rungta Enterprises</t>
  </si>
  <si>
    <t>M/S Saheb Singh Construction</t>
  </si>
  <si>
    <t>Retender</t>
  </si>
  <si>
    <t>Land problem</t>
  </si>
  <si>
    <t>Date of Aggrement</t>
  </si>
  <si>
    <t>Time Of Completion</t>
  </si>
  <si>
    <t>18.9.2013</t>
  </si>
  <si>
    <t>12 Month</t>
  </si>
  <si>
    <t>22.10.2013</t>
  </si>
  <si>
    <t>4.10.2013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</si>
  <si>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</si>
  <si>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</si>
  <si>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</si>
  <si>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</si>
  <si>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</si>
  <si>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</si>
  <si>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</si>
  <si>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</si>
  <si>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</si>
  <si>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</si>
  <si>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</si>
  <si>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</si>
  <si>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</si>
  <si>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</si>
  <si>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Land not 
available</t>
  </si>
  <si>
    <t>SATISH KUSUMRAJ</t>
  </si>
  <si>
    <t>Retender (29.01.2014)</t>
  </si>
  <si>
    <t>BHAGALPUR</t>
  </si>
  <si>
    <t>Ranvijay Kr. Sinha (9934961293) E.E. BSEIDC, Div.- Bhagalpur</t>
  </si>
  <si>
    <t>MUNGER</t>
  </si>
  <si>
    <t>PATNA</t>
  </si>
  <si>
    <t>MAGADH</t>
  </si>
  <si>
    <t xml:space="preserve">Name of Division :-  MAGADH                                   </t>
  </si>
  <si>
    <t xml:space="preserve">Name of Division :-  PATNA    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</si>
  <si>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</si>
  <si>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</si>
  <si>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</si>
  <si>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</si>
  <si>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</si>
  <si>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</si>
  <si>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</si>
  <si>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</si>
  <si>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</si>
  <si>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</si>
  <si>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</si>
  <si>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</si>
  <si>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</si>
  <si>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</si>
  <si>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</si>
  <si>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</si>
  <si>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</si>
  <si>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</t>
  </si>
  <si>
    <t xml:space="preserve">Name of Division :-  Darbhanga </t>
  </si>
  <si>
    <t>Name of Division :-  Tirhut</t>
  </si>
  <si>
    <t>Name of Division :-  Munger</t>
  </si>
  <si>
    <t xml:space="preserve">Name of Division :-  Bhagalpur                        </t>
  </si>
  <si>
    <t>KOSI</t>
  </si>
  <si>
    <t>Check</t>
  </si>
  <si>
    <t>Progress Report for the construction of Girls Hostel (2010-11)</t>
  </si>
  <si>
    <t>Tie Beam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</si>
  <si>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</si>
  <si>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</si>
  <si>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</si>
  <si>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Name &amp; contact no. of EE :- Surendra Prasad (9939599803), AE :- Rajiv Kr. (8986897214) &amp; Sunil Kumar (9934690219)</t>
  </si>
  <si>
    <t>Name &amp; contact no. of EE :- Manjo kumar Pandey (9661818750) , AE :- Umesh kumar  (8986493581) &amp; A.E Madan Mohan kumar (9431413291)</t>
  </si>
  <si>
    <t>108 SBD of 2013-14/ 18.09.2013</t>
  </si>
  <si>
    <t>203 SBD of 2013-14/ 13.01.14</t>
  </si>
  <si>
    <t>135 SBD of 2013-14/ 10.10.2013</t>
  </si>
  <si>
    <t>137 SBD of 2013-14/ 22.10.2013</t>
  </si>
  <si>
    <t>159 SBD of 2013-14/ 26.11.13</t>
  </si>
  <si>
    <t>121 SBD 0f 2013-14/ 4.10.2013</t>
  </si>
  <si>
    <t>54 SBD 0f 2013-14/ 19.7.2013</t>
  </si>
  <si>
    <t>190 SBD of 2013-14/ 16.12.13</t>
  </si>
  <si>
    <t>Shuttering</t>
  </si>
  <si>
    <t>Foundation RCC</t>
  </si>
  <si>
    <t>Land not available. Site to be changed</t>
  </si>
  <si>
    <t>E/W</t>
  </si>
  <si>
    <t>Dispute</t>
  </si>
  <si>
    <t>1st Floor 1/2 part roof casted &amp; 1/2 part RL</t>
  </si>
  <si>
    <t>Name &amp; contact no. of EE :- Pramod Kumar (9939599803), AE :-Maya prasad singh (9973106456), AE :- Rajiv Kr. (9934204444)</t>
  </si>
  <si>
    <t>Land dispute</t>
  </si>
  <si>
    <t>Land not available</t>
  </si>
  <si>
    <t xml:space="preserve">WORK STOPPED </t>
  </si>
  <si>
    <t>Shristi Developers &amp; Pvt. Ltd.</t>
  </si>
  <si>
    <t>Ray &amp; Raj Engineering Pvt Ltd</t>
  </si>
  <si>
    <t>Sanjay Kumar 9931589813</t>
  </si>
  <si>
    <t>K.G.B.N., Ramgharwa (Reshma devi Girls H.S.)</t>
  </si>
  <si>
    <t>Date:31.08.2014</t>
  </si>
  <si>
    <t>B/W upto RL</t>
  </si>
  <si>
    <t>Sufficient Land not available</t>
  </si>
  <si>
    <t>Shuttering &amp; Steel binding</t>
  </si>
  <si>
    <t>Due to Crop</t>
  </si>
  <si>
    <t>HM not intrested</t>
  </si>
  <si>
    <t>1/2 Part RC &amp; 1/2 part B/W upto RL</t>
  </si>
  <si>
    <t>WORK NOT STARTED (LAND NOT AVAILABLE)</t>
  </si>
  <si>
    <t>FIRST FLOOR ROOF LEVEL WORK IN PROGRESS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</si>
</sst>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/>
    <xf numFmtId="0" fontId="26" fillId="0" borderId="1" xfId="0" applyFont="1" applyBorder="1"/>
    <xf numFmtId="0" fontId="2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6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/>
    <xf numFmtId="0" fontId="28" fillId="0" borderId="1" xfId="0" applyFont="1" applyBorder="1" applyAlignment="1"/>
    <xf numFmtId="0" fontId="25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6" fillId="4" borderId="1" xfId="0" applyFont="1" applyFill="1" applyBorder="1"/>
    <xf numFmtId="0" fontId="26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/>
    <xf numFmtId="1" fontId="0" fillId="0" borderId="0" xfId="0" applyNumberForma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6" fillId="2" borderId="1" xfId="0" applyFont="1" applyFill="1" applyBorder="1"/>
    <xf numFmtId="0" fontId="25" fillId="3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15" fillId="0" borderId="11" xfId="1" applyFont="1" applyBorder="1" applyAlignment="1">
      <alignment horizontal="center" vertical="center" textRotation="90" wrapText="1"/>
    </xf>
    <xf numFmtId="44" fontId="15" fillId="0" borderId="12" xfId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7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showGridLines="0" tabSelected="1" topLeftCell="A2" zoomScale="88" zoomScaleNormal="88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G9" sqref="G9:G10"/>
    </sheetView>
  </sheetViews>
  <sheetFormatPr defaultRowHeight="15"/>
  <cols>
    <col min="1" max="1" width="2.5703125" customWidth="1"/>
    <col min="2" max="2" width="15.28515625" customWidth="1"/>
    <col min="3" max="3" width="22.140625" customWidth="1"/>
    <col min="4" max="4" width="4.85546875" customWidth="1"/>
    <col min="5" max="5" width="4.42578125" customWidth="1"/>
    <col min="6" max="6" width="9.85546875" style="112" customWidth="1"/>
    <col min="7" max="7" width="6.5703125" customWidth="1"/>
    <col min="8" max="8" width="6.42578125" customWidth="1"/>
    <col min="9" max="9" width="9.28515625" style="112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7.85546875" style="112" customWidth="1"/>
    <col min="23" max="23" width="14.140625" customWidth="1"/>
    <col min="24" max="24" width="9.140625" customWidth="1"/>
    <col min="25" max="25" width="9.140625" style="93" hidden="1" customWidth="1"/>
  </cols>
  <sheetData>
    <row r="2" spans="1:25">
      <c r="A2" s="154" t="s">
        <v>19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5">
      <c r="A3" s="206" t="s">
        <v>327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147" t="s">
        <v>441</v>
      </c>
      <c r="W3" s="148"/>
    </row>
    <row r="4" spans="1:25" ht="15" customHeight="1">
      <c r="A4" s="153" t="s">
        <v>0</v>
      </c>
      <c r="B4" s="153" t="s">
        <v>23</v>
      </c>
      <c r="C4" s="153" t="s">
        <v>24</v>
      </c>
      <c r="D4" s="157" t="s">
        <v>43</v>
      </c>
      <c r="E4" s="158"/>
      <c r="F4" s="164"/>
      <c r="G4" s="157" t="s">
        <v>27</v>
      </c>
      <c r="H4" s="158"/>
      <c r="I4" s="164"/>
      <c r="J4" s="161" t="s">
        <v>21</v>
      </c>
      <c r="K4" s="165" t="s">
        <v>16</v>
      </c>
      <c r="L4" s="165"/>
      <c r="M4" s="165"/>
      <c r="N4" s="165"/>
      <c r="O4" s="165"/>
      <c r="P4" s="165"/>
      <c r="Q4" s="165"/>
      <c r="R4" s="166"/>
      <c r="S4" s="167" t="s">
        <v>30</v>
      </c>
      <c r="T4" s="165"/>
      <c r="U4" s="166"/>
      <c r="V4" s="168" t="s">
        <v>32</v>
      </c>
      <c r="W4" s="171" t="s">
        <v>14</v>
      </c>
    </row>
    <row r="5" spans="1:25" ht="35.25" customHeight="1">
      <c r="A5" s="153"/>
      <c r="B5" s="153"/>
      <c r="C5" s="153"/>
      <c r="D5" s="151" t="s">
        <v>25</v>
      </c>
      <c r="E5" s="151" t="s">
        <v>28</v>
      </c>
      <c r="F5" s="159" t="s">
        <v>26</v>
      </c>
      <c r="G5" s="151" t="s">
        <v>25</v>
      </c>
      <c r="H5" s="151" t="s">
        <v>28</v>
      </c>
      <c r="I5" s="159" t="s">
        <v>26</v>
      </c>
      <c r="J5" s="162"/>
      <c r="K5" s="174" t="s">
        <v>15</v>
      </c>
      <c r="L5" s="149" t="s">
        <v>10</v>
      </c>
      <c r="M5" s="151" t="s">
        <v>9</v>
      </c>
      <c r="N5" s="157" t="s">
        <v>17</v>
      </c>
      <c r="O5" s="158"/>
      <c r="P5" s="157" t="s">
        <v>18</v>
      </c>
      <c r="Q5" s="158"/>
      <c r="R5" s="149" t="s">
        <v>13</v>
      </c>
      <c r="S5" s="155" t="s">
        <v>7</v>
      </c>
      <c r="T5" s="155" t="s">
        <v>29</v>
      </c>
      <c r="U5" s="155" t="s">
        <v>8</v>
      </c>
      <c r="V5" s="169"/>
      <c r="W5" s="172"/>
    </row>
    <row r="6" spans="1:25" ht="49.5" customHeight="1">
      <c r="A6" s="153"/>
      <c r="B6" s="153"/>
      <c r="C6" s="153"/>
      <c r="D6" s="152"/>
      <c r="E6" s="152"/>
      <c r="F6" s="160"/>
      <c r="G6" s="152"/>
      <c r="H6" s="152"/>
      <c r="I6" s="160"/>
      <c r="J6" s="163"/>
      <c r="K6" s="175"/>
      <c r="L6" s="150"/>
      <c r="M6" s="152"/>
      <c r="N6" s="14" t="s">
        <v>11</v>
      </c>
      <c r="O6" s="14" t="s">
        <v>12</v>
      </c>
      <c r="P6" s="14" t="s">
        <v>11</v>
      </c>
      <c r="Q6" s="14" t="s">
        <v>12</v>
      </c>
      <c r="R6" s="150"/>
      <c r="S6" s="156"/>
      <c r="T6" s="156"/>
      <c r="U6" s="156"/>
      <c r="V6" s="170"/>
      <c r="W6" s="173"/>
      <c r="Y6" s="93" t="s">
        <v>411</v>
      </c>
    </row>
    <row r="7" spans="1:25" ht="33.75" customHeight="1">
      <c r="A7" s="178">
        <v>1</v>
      </c>
      <c r="B7" s="178" t="s">
        <v>384</v>
      </c>
      <c r="C7" s="176" t="s">
        <v>394</v>
      </c>
      <c r="D7" s="176">
        <f>Patna!A30</f>
        <v>11</v>
      </c>
      <c r="E7" s="176">
        <f>Patna!E32</f>
        <v>24</v>
      </c>
      <c r="F7" s="180">
        <f>Patna!H32</f>
        <v>3196.3226500000005</v>
      </c>
      <c r="G7" s="178">
        <f>D7</f>
        <v>11</v>
      </c>
      <c r="H7" s="176">
        <f>E7</f>
        <v>24</v>
      </c>
      <c r="I7" s="192">
        <f>F7-Patna!H26</f>
        <v>2793.9626500000004</v>
      </c>
      <c r="J7" s="87"/>
      <c r="K7" s="178">
        <f>Patna!M32</f>
        <v>0</v>
      </c>
      <c r="L7" s="178">
        <f>Patna!N32</f>
        <v>2</v>
      </c>
      <c r="M7" s="178">
        <f>Patna!O32</f>
        <v>2</v>
      </c>
      <c r="N7" s="178">
        <f>Patna!P32</f>
        <v>1</v>
      </c>
      <c r="O7" s="178">
        <f>Patna!Q32</f>
        <v>4</v>
      </c>
      <c r="P7" s="178">
        <f>Patna!R32</f>
        <v>1</v>
      </c>
      <c r="Q7" s="178">
        <f>Patna!S32</f>
        <v>3</v>
      </c>
      <c r="R7" s="178">
        <f>Patna!T32</f>
        <v>6</v>
      </c>
      <c r="S7" s="182">
        <f>Patna!J32</f>
        <v>5</v>
      </c>
      <c r="T7" s="182">
        <f>K7+L7+M7+N7+O7+P7+Q7+R7</f>
        <v>19</v>
      </c>
      <c r="U7" s="182">
        <f>Patna!U32</f>
        <v>0</v>
      </c>
      <c r="V7" s="184">
        <f>Patna!V32</f>
        <v>848.42</v>
      </c>
      <c r="W7" s="186"/>
      <c r="X7" s="10"/>
      <c r="Y7" s="93">
        <f t="shared" ref="Y7:Y25" si="0">H6-S6-T6-U6</f>
        <v>0</v>
      </c>
    </row>
    <row r="8" spans="1:25">
      <c r="A8" s="190"/>
      <c r="B8" s="190"/>
      <c r="C8" s="177"/>
      <c r="D8" s="177"/>
      <c r="E8" s="177"/>
      <c r="F8" s="181"/>
      <c r="G8" s="179"/>
      <c r="H8" s="177"/>
      <c r="I8" s="193"/>
      <c r="J8" s="87"/>
      <c r="K8" s="179"/>
      <c r="L8" s="179"/>
      <c r="M8" s="179"/>
      <c r="N8" s="179"/>
      <c r="O8" s="179"/>
      <c r="P8" s="179"/>
      <c r="Q8" s="179"/>
      <c r="R8" s="179"/>
      <c r="S8" s="183"/>
      <c r="T8" s="183"/>
      <c r="U8" s="183"/>
      <c r="V8" s="185"/>
      <c r="W8" s="187"/>
      <c r="X8" s="10"/>
      <c r="Y8" s="93">
        <f>H7-S7-T7-U7</f>
        <v>0</v>
      </c>
    </row>
    <row r="9" spans="1:25" ht="39.75" customHeight="1">
      <c r="A9" s="178">
        <v>2</v>
      </c>
      <c r="B9" s="178" t="s">
        <v>385</v>
      </c>
      <c r="C9" s="176" t="s">
        <v>395</v>
      </c>
      <c r="D9" s="176">
        <f>Magadh!A15</f>
        <v>4</v>
      </c>
      <c r="E9" s="176">
        <f>Magadh!E17</f>
        <v>9</v>
      </c>
      <c r="F9" s="180">
        <f>Magadh!H17</f>
        <v>1136.08</v>
      </c>
      <c r="G9" s="178">
        <f>D9-2</f>
        <v>2</v>
      </c>
      <c r="H9" s="176">
        <f>E9-5</f>
        <v>4</v>
      </c>
      <c r="I9" s="192">
        <f>F9-Magadh!H10-Magadh!H15</f>
        <v>507.00999999999993</v>
      </c>
      <c r="J9" s="87"/>
      <c r="K9" s="178">
        <f>Magadh!M17</f>
        <v>0</v>
      </c>
      <c r="L9" s="178">
        <f>Magadh!N17</f>
        <v>0</v>
      </c>
      <c r="M9" s="178">
        <f>Magadh!O17</f>
        <v>0</v>
      </c>
      <c r="N9" s="178">
        <f>Magadh!P17</f>
        <v>0</v>
      </c>
      <c r="O9" s="178">
        <f>Magadh!Q17</f>
        <v>0</v>
      </c>
      <c r="P9" s="178">
        <f>Magadh!R17</f>
        <v>0</v>
      </c>
      <c r="Q9" s="178">
        <f>Magadh!S17</f>
        <v>0</v>
      </c>
      <c r="R9" s="178">
        <f>Magadh!T17</f>
        <v>2</v>
      </c>
      <c r="S9" s="182">
        <f>Magadh!J17</f>
        <v>2</v>
      </c>
      <c r="T9" s="182">
        <f>K9+L9+M9+N9+O9+P9+Q9+R9</f>
        <v>2</v>
      </c>
      <c r="U9" s="182">
        <f>Magadh!U17</f>
        <v>0</v>
      </c>
      <c r="V9" s="184">
        <f>Magadh!V17</f>
        <v>114.6</v>
      </c>
      <c r="W9" s="194"/>
      <c r="X9" s="10"/>
      <c r="Y9" s="93">
        <f t="shared" si="0"/>
        <v>0</v>
      </c>
    </row>
    <row r="10" spans="1:25">
      <c r="A10" s="190"/>
      <c r="B10" s="190"/>
      <c r="C10" s="177"/>
      <c r="D10" s="177"/>
      <c r="E10" s="177"/>
      <c r="F10" s="181"/>
      <c r="G10" s="179"/>
      <c r="H10" s="177"/>
      <c r="I10" s="193"/>
      <c r="J10" s="107"/>
      <c r="K10" s="179"/>
      <c r="L10" s="179"/>
      <c r="M10" s="179"/>
      <c r="N10" s="179"/>
      <c r="O10" s="179"/>
      <c r="P10" s="179"/>
      <c r="Q10" s="179"/>
      <c r="R10" s="179"/>
      <c r="S10" s="183"/>
      <c r="T10" s="183"/>
      <c r="U10" s="183"/>
      <c r="V10" s="185"/>
      <c r="W10" s="195"/>
      <c r="X10" s="10"/>
      <c r="Y10" s="93">
        <f t="shared" si="0"/>
        <v>0</v>
      </c>
    </row>
    <row r="11" spans="1:25" ht="39" customHeight="1">
      <c r="A11" s="178">
        <v>3</v>
      </c>
      <c r="B11" s="191" t="s">
        <v>381</v>
      </c>
      <c r="C11" s="176" t="s">
        <v>382</v>
      </c>
      <c r="D11" s="176">
        <f>Bhagalpur!A18</f>
        <v>6</v>
      </c>
      <c r="E11" s="176">
        <f>Bhagalpur!E19</f>
        <v>11</v>
      </c>
      <c r="F11" s="180">
        <f>Bhagalpur!H19</f>
        <v>1511.74</v>
      </c>
      <c r="G11" s="178">
        <v>6</v>
      </c>
      <c r="H11" s="176">
        <v>11</v>
      </c>
      <c r="I11" s="192">
        <f>F11</f>
        <v>1511.74</v>
      </c>
      <c r="J11" s="87"/>
      <c r="K11" s="196">
        <f>Bhagalpur!M19</f>
        <v>0</v>
      </c>
      <c r="L11" s="196">
        <f>Bhagalpur!N19</f>
        <v>0</v>
      </c>
      <c r="M11" s="196">
        <f>Bhagalpur!O19</f>
        <v>0</v>
      </c>
      <c r="N11" s="196">
        <f>Bhagalpur!P19</f>
        <v>0</v>
      </c>
      <c r="O11" s="196">
        <f>Bhagalpur!Q19</f>
        <v>0</v>
      </c>
      <c r="P11" s="196">
        <f>Bhagalpur!R19</f>
        <v>0</v>
      </c>
      <c r="Q11" s="196">
        <f>Bhagalpur!S19</f>
        <v>0</v>
      </c>
      <c r="R11" s="196">
        <f>Bhagalpur!T19</f>
        <v>8</v>
      </c>
      <c r="S11" s="198">
        <f>Bhagalpur!J19</f>
        <v>0</v>
      </c>
      <c r="T11" s="198">
        <f>K11+L11+M11+N11+O11+P11+Q11+R11</f>
        <v>8</v>
      </c>
      <c r="U11" s="198">
        <f>Bhagalpur!U19</f>
        <v>3</v>
      </c>
      <c r="V11" s="184">
        <f>Bhagalpur!V19</f>
        <v>1090.98</v>
      </c>
      <c r="W11" s="200"/>
      <c r="X11" s="10"/>
      <c r="Y11" s="93">
        <f t="shared" si="0"/>
        <v>0</v>
      </c>
    </row>
    <row r="12" spans="1:25">
      <c r="A12" s="190"/>
      <c r="B12" s="191"/>
      <c r="C12" s="177"/>
      <c r="D12" s="177"/>
      <c r="E12" s="177"/>
      <c r="F12" s="181"/>
      <c r="G12" s="179"/>
      <c r="H12" s="177"/>
      <c r="I12" s="193"/>
      <c r="J12" s="87"/>
      <c r="K12" s="179"/>
      <c r="L12" s="179"/>
      <c r="M12" s="179"/>
      <c r="N12" s="179"/>
      <c r="O12" s="179"/>
      <c r="P12" s="179"/>
      <c r="Q12" s="179"/>
      <c r="R12" s="179"/>
      <c r="S12" s="183"/>
      <c r="T12" s="183"/>
      <c r="U12" s="183"/>
      <c r="V12" s="185"/>
      <c r="W12" s="201"/>
      <c r="X12" s="10"/>
      <c r="Y12" s="93">
        <f t="shared" si="0"/>
        <v>0</v>
      </c>
    </row>
    <row r="13" spans="1:25" ht="39" customHeight="1">
      <c r="A13" s="178">
        <v>4</v>
      </c>
      <c r="B13" s="191" t="s">
        <v>383</v>
      </c>
      <c r="C13" s="176" t="s">
        <v>396</v>
      </c>
      <c r="D13" s="176">
        <f>Munger!A11</f>
        <v>3</v>
      </c>
      <c r="E13" s="176">
        <f>Munger!E13</f>
        <v>5</v>
      </c>
      <c r="F13" s="180">
        <f>Munger!H13</f>
        <v>687.9</v>
      </c>
      <c r="G13" s="178">
        <v>3</v>
      </c>
      <c r="H13" s="176">
        <v>5</v>
      </c>
      <c r="I13" s="192">
        <f>F13</f>
        <v>687.9</v>
      </c>
      <c r="J13" s="87"/>
      <c r="K13" s="196">
        <f>Munger!M13</f>
        <v>0</v>
      </c>
      <c r="L13" s="196">
        <f>Munger!N13</f>
        <v>1</v>
      </c>
      <c r="M13" s="196">
        <f>Munger!O13</f>
        <v>0</v>
      </c>
      <c r="N13" s="196">
        <f>Munger!P13</f>
        <v>0</v>
      </c>
      <c r="O13" s="196">
        <f>Munger!Q13</f>
        <v>0</v>
      </c>
      <c r="P13" s="196">
        <f>Munger!R13</f>
        <v>0</v>
      </c>
      <c r="Q13" s="196">
        <f>Munger!S13</f>
        <v>0</v>
      </c>
      <c r="R13" s="196">
        <f>Munger!T13</f>
        <v>2</v>
      </c>
      <c r="S13" s="198">
        <f>Munger!J13</f>
        <v>2</v>
      </c>
      <c r="T13" s="198">
        <f>K13+L13+M13+N13+O13+P13+Q13+R13</f>
        <v>3</v>
      </c>
      <c r="U13" s="198">
        <f>Munger!U13</f>
        <v>0</v>
      </c>
      <c r="V13" s="184">
        <f>Munger!V13</f>
        <v>155.01</v>
      </c>
      <c r="W13" s="200"/>
      <c r="X13" s="10"/>
      <c r="Y13" s="93">
        <f t="shared" si="0"/>
        <v>0</v>
      </c>
    </row>
    <row r="14" spans="1:25">
      <c r="A14" s="190"/>
      <c r="B14" s="191"/>
      <c r="C14" s="177"/>
      <c r="D14" s="177"/>
      <c r="E14" s="177"/>
      <c r="F14" s="181"/>
      <c r="G14" s="179"/>
      <c r="H14" s="177"/>
      <c r="I14" s="193"/>
      <c r="J14" s="87"/>
      <c r="K14" s="179"/>
      <c r="L14" s="179"/>
      <c r="M14" s="179"/>
      <c r="N14" s="179"/>
      <c r="O14" s="179"/>
      <c r="P14" s="179"/>
      <c r="Q14" s="179"/>
      <c r="R14" s="179"/>
      <c r="S14" s="183"/>
      <c r="T14" s="183"/>
      <c r="U14" s="183"/>
      <c r="V14" s="185"/>
      <c r="W14" s="201"/>
      <c r="X14" s="10"/>
      <c r="Y14" s="93">
        <f t="shared" si="0"/>
        <v>0</v>
      </c>
    </row>
    <row r="15" spans="1:25" ht="36.75" customHeight="1">
      <c r="A15" s="178">
        <v>5</v>
      </c>
      <c r="B15" s="178" t="s">
        <v>410</v>
      </c>
      <c r="C15" s="176" t="s">
        <v>397</v>
      </c>
      <c r="D15" s="176">
        <f>Kosi!A10</f>
        <v>2</v>
      </c>
      <c r="E15" s="178">
        <f>Kosi!E12</f>
        <v>4</v>
      </c>
      <c r="F15" s="180">
        <f>Kosi!H12</f>
        <v>560.79999999999995</v>
      </c>
      <c r="G15" s="178">
        <v>2</v>
      </c>
      <c r="H15" s="176">
        <f>E15</f>
        <v>4</v>
      </c>
      <c r="I15" s="192">
        <f>F15</f>
        <v>560.79999999999995</v>
      </c>
      <c r="J15" s="87"/>
      <c r="K15" s="196">
        <f>Kosi!N12</f>
        <v>0</v>
      </c>
      <c r="L15" s="196">
        <f>Kosi!O12</f>
        <v>0</v>
      </c>
      <c r="M15" s="196">
        <f>Kosi!P12</f>
        <v>0</v>
      </c>
      <c r="N15" s="196">
        <f>Kosi!Q12</f>
        <v>0</v>
      </c>
      <c r="O15" s="196">
        <f>Kosi!R12</f>
        <v>0</v>
      </c>
      <c r="P15" s="196">
        <f>Kosi!S12</f>
        <v>0</v>
      </c>
      <c r="Q15" s="196">
        <f>Kosi!T12</f>
        <v>1</v>
      </c>
      <c r="R15" s="196">
        <f>Kosi!U12</f>
        <v>2</v>
      </c>
      <c r="S15" s="198">
        <f>Kosi!K12</f>
        <v>1</v>
      </c>
      <c r="T15" s="198">
        <f>K15+L15+M15+N15+O15+P15+Q15+R15</f>
        <v>3</v>
      </c>
      <c r="U15" s="198">
        <f>Kosi!V12</f>
        <v>0</v>
      </c>
      <c r="V15" s="184">
        <f>Kosi!W12</f>
        <v>276.39</v>
      </c>
      <c r="W15" s="200"/>
      <c r="X15" s="10"/>
      <c r="Y15" s="93">
        <f t="shared" si="0"/>
        <v>0</v>
      </c>
    </row>
    <row r="16" spans="1:25">
      <c r="A16" s="190"/>
      <c r="B16" s="190"/>
      <c r="C16" s="177"/>
      <c r="D16" s="177"/>
      <c r="E16" s="179"/>
      <c r="F16" s="181"/>
      <c r="G16" s="179"/>
      <c r="H16" s="177"/>
      <c r="I16" s="193"/>
      <c r="J16" s="108"/>
      <c r="K16" s="197"/>
      <c r="L16" s="197"/>
      <c r="M16" s="197"/>
      <c r="N16" s="197"/>
      <c r="O16" s="197"/>
      <c r="P16" s="197"/>
      <c r="Q16" s="197"/>
      <c r="R16" s="197"/>
      <c r="S16" s="199"/>
      <c r="T16" s="183"/>
      <c r="U16" s="199"/>
      <c r="V16" s="185"/>
      <c r="W16" s="201"/>
      <c r="X16" s="10"/>
      <c r="Y16" s="93">
        <f t="shared" si="0"/>
        <v>0</v>
      </c>
    </row>
    <row r="17" spans="1:25" ht="36.75" customHeight="1">
      <c r="A17" s="178">
        <v>6</v>
      </c>
      <c r="B17" s="178" t="s">
        <v>390</v>
      </c>
      <c r="C17" s="176" t="s">
        <v>398</v>
      </c>
      <c r="D17" s="176">
        <f>Purnea!A8</f>
        <v>0</v>
      </c>
      <c r="E17" s="178">
        <f>Purnea!E10</f>
        <v>0</v>
      </c>
      <c r="F17" s="180">
        <f>Purnea!H10</f>
        <v>0</v>
      </c>
      <c r="G17" s="178">
        <v>0</v>
      </c>
      <c r="H17" s="176">
        <v>0</v>
      </c>
      <c r="I17" s="192">
        <f>F17</f>
        <v>0</v>
      </c>
      <c r="J17" s="87"/>
      <c r="K17" s="196">
        <f>Purnea!N10</f>
        <v>0</v>
      </c>
      <c r="L17" s="196">
        <f>Purnea!O10</f>
        <v>0</v>
      </c>
      <c r="M17" s="196">
        <f>Purnea!P10</f>
        <v>0</v>
      </c>
      <c r="N17" s="196">
        <f>Purnea!Q10</f>
        <v>0</v>
      </c>
      <c r="O17" s="196">
        <f>Purnea!R10</f>
        <v>0</v>
      </c>
      <c r="P17" s="196">
        <f>Purnea!S10</f>
        <v>0</v>
      </c>
      <c r="Q17" s="196">
        <f>Purnea!T10</f>
        <v>0</v>
      </c>
      <c r="R17" s="196">
        <f>Purnea!U10</f>
        <v>0</v>
      </c>
      <c r="S17" s="198">
        <f>Purnea!K10</f>
        <v>0</v>
      </c>
      <c r="T17" s="182">
        <f t="shared" ref="T17:T23" si="1">K17+L17+M17+N17+O17+P17+Q17+R17</f>
        <v>0</v>
      </c>
      <c r="U17" s="198">
        <f>Purnea!V10</f>
        <v>0</v>
      </c>
      <c r="V17" s="184">
        <f>Purnea!W10</f>
        <v>0</v>
      </c>
      <c r="W17" s="200"/>
      <c r="X17" s="10"/>
      <c r="Y17" s="93">
        <f t="shared" si="0"/>
        <v>0</v>
      </c>
    </row>
    <row r="18" spans="1:25">
      <c r="A18" s="190"/>
      <c r="B18" s="190"/>
      <c r="C18" s="177"/>
      <c r="D18" s="177"/>
      <c r="E18" s="179"/>
      <c r="F18" s="181"/>
      <c r="G18" s="179"/>
      <c r="H18" s="177"/>
      <c r="I18" s="193"/>
      <c r="J18" s="108"/>
      <c r="K18" s="197"/>
      <c r="L18" s="197"/>
      <c r="M18" s="197"/>
      <c r="N18" s="197"/>
      <c r="O18" s="197"/>
      <c r="P18" s="197"/>
      <c r="Q18" s="197"/>
      <c r="R18" s="197"/>
      <c r="S18" s="199"/>
      <c r="T18" s="183"/>
      <c r="U18" s="199"/>
      <c r="V18" s="185"/>
      <c r="W18" s="201"/>
      <c r="X18" s="10"/>
      <c r="Y18" s="93">
        <f t="shared" si="0"/>
        <v>0</v>
      </c>
    </row>
    <row r="19" spans="1:25" ht="35.25" customHeight="1">
      <c r="A19" s="178">
        <v>7</v>
      </c>
      <c r="B19" s="178" t="s">
        <v>391</v>
      </c>
      <c r="C19" s="176" t="s">
        <v>399</v>
      </c>
      <c r="D19" s="176">
        <f>Tirhut!A30</f>
        <v>10</v>
      </c>
      <c r="E19" s="178">
        <f>Tirhut!E31</f>
        <v>23</v>
      </c>
      <c r="F19" s="180">
        <f>Tirhut!H31</f>
        <v>3170.5699999999997</v>
      </c>
      <c r="G19" s="178">
        <f>10-4</f>
        <v>6</v>
      </c>
      <c r="H19" s="202">
        <f>E19-10</f>
        <v>13</v>
      </c>
      <c r="I19" s="192">
        <f>F19-(Tirhut!H15+Tirhut!H24+Tirhut!H27+Tirhut!H30)</f>
        <v>1792.9499999999998</v>
      </c>
      <c r="J19" s="87"/>
      <c r="K19" s="178">
        <f>Tirhut!L31</f>
        <v>0</v>
      </c>
      <c r="L19" s="178">
        <f>Tirhut!M31</f>
        <v>1</v>
      </c>
      <c r="M19" s="178">
        <f>Tirhut!N31</f>
        <v>0</v>
      </c>
      <c r="N19" s="178">
        <f>Tirhut!O31</f>
        <v>4</v>
      </c>
      <c r="O19" s="178">
        <f>Tirhut!P31</f>
        <v>1</v>
      </c>
      <c r="P19" s="178">
        <f>Tirhut!Q31</f>
        <v>3</v>
      </c>
      <c r="Q19" s="178">
        <f>Tirhut!R31</f>
        <v>1</v>
      </c>
      <c r="R19" s="178">
        <f>Tirhut!S31</f>
        <v>0</v>
      </c>
      <c r="S19" s="182">
        <f>Tirhut!I31</f>
        <v>3</v>
      </c>
      <c r="T19" s="182">
        <f t="shared" ref="T19" si="2">K19+L19+M19+N19+O19+P19+Q19+R19</f>
        <v>10</v>
      </c>
      <c r="U19" s="182">
        <f>Tirhut!T31</f>
        <v>0</v>
      </c>
      <c r="V19" s="184">
        <f>Tirhut!U31</f>
        <v>285.43</v>
      </c>
      <c r="W19" s="204"/>
      <c r="X19" s="10"/>
      <c r="Y19" s="93">
        <f t="shared" si="0"/>
        <v>0</v>
      </c>
    </row>
    <row r="20" spans="1:25">
      <c r="A20" s="190"/>
      <c r="B20" s="190"/>
      <c r="C20" s="177"/>
      <c r="D20" s="177"/>
      <c r="E20" s="179"/>
      <c r="F20" s="181"/>
      <c r="G20" s="179"/>
      <c r="H20" s="203"/>
      <c r="I20" s="193"/>
      <c r="J20" s="87"/>
      <c r="K20" s="179"/>
      <c r="L20" s="179"/>
      <c r="M20" s="179"/>
      <c r="N20" s="179"/>
      <c r="O20" s="179"/>
      <c r="P20" s="179"/>
      <c r="Q20" s="179"/>
      <c r="R20" s="179"/>
      <c r="S20" s="183"/>
      <c r="T20" s="183"/>
      <c r="U20" s="183"/>
      <c r="V20" s="185"/>
      <c r="W20" s="205"/>
      <c r="X20" s="10"/>
      <c r="Y20" s="117">
        <f>H19-S19-T19-U19</f>
        <v>0</v>
      </c>
    </row>
    <row r="21" spans="1:25" ht="36" customHeight="1">
      <c r="A21" s="178">
        <v>8</v>
      </c>
      <c r="B21" s="178" t="s">
        <v>392</v>
      </c>
      <c r="C21" s="176" t="s">
        <v>400</v>
      </c>
      <c r="D21" s="176">
        <f>Darbhanga!A25</f>
        <v>8</v>
      </c>
      <c r="E21" s="178">
        <f>Darbhanga!E28</f>
        <v>20</v>
      </c>
      <c r="F21" s="180">
        <f>Darbhanga!H28</f>
        <v>2793.9</v>
      </c>
      <c r="G21" s="178">
        <v>8</v>
      </c>
      <c r="H21" s="202">
        <f>E21</f>
        <v>20</v>
      </c>
      <c r="I21" s="192">
        <f>F21</f>
        <v>2793.9</v>
      </c>
      <c r="J21" s="87"/>
      <c r="K21" s="178">
        <f>Darbhanga!L28</f>
        <v>1</v>
      </c>
      <c r="L21" s="178">
        <f>Darbhanga!M28</f>
        <v>0</v>
      </c>
      <c r="M21" s="178">
        <f>Darbhanga!N28</f>
        <v>0</v>
      </c>
      <c r="N21" s="178">
        <f>Darbhanga!O28</f>
        <v>1</v>
      </c>
      <c r="O21" s="178">
        <f>Darbhanga!P28</f>
        <v>7</v>
      </c>
      <c r="P21" s="178">
        <f>Darbhanga!Q28</f>
        <v>3</v>
      </c>
      <c r="Q21" s="178">
        <f>Darbhanga!R28</f>
        <v>2</v>
      </c>
      <c r="R21" s="178">
        <f>Darbhanga!S28</f>
        <v>5</v>
      </c>
      <c r="S21" s="182">
        <f>Darbhanga!I28</f>
        <v>1</v>
      </c>
      <c r="T21" s="182">
        <f t="shared" si="1"/>
        <v>19</v>
      </c>
      <c r="U21" s="182">
        <f>Darbhanga!T28</f>
        <v>0</v>
      </c>
      <c r="V21" s="184">
        <f>Darbhanga!U28</f>
        <v>1118.33</v>
      </c>
      <c r="W21" s="204"/>
      <c r="X21" s="10"/>
      <c r="Y21" s="93">
        <f t="shared" si="0"/>
        <v>0</v>
      </c>
    </row>
    <row r="22" spans="1:25">
      <c r="A22" s="190"/>
      <c r="B22" s="190"/>
      <c r="C22" s="177"/>
      <c r="D22" s="177"/>
      <c r="E22" s="179"/>
      <c r="F22" s="181"/>
      <c r="G22" s="179"/>
      <c r="H22" s="203"/>
      <c r="I22" s="193"/>
      <c r="J22" s="87"/>
      <c r="K22" s="179"/>
      <c r="L22" s="179"/>
      <c r="M22" s="179"/>
      <c r="N22" s="179"/>
      <c r="O22" s="179"/>
      <c r="P22" s="179"/>
      <c r="Q22" s="179"/>
      <c r="R22" s="179"/>
      <c r="S22" s="183"/>
      <c r="T22" s="183"/>
      <c r="U22" s="183"/>
      <c r="V22" s="185"/>
      <c r="W22" s="205"/>
      <c r="X22" s="10"/>
      <c r="Y22" s="117">
        <f>H21-S21-T21-U21</f>
        <v>0</v>
      </c>
    </row>
    <row r="23" spans="1:25" ht="24" customHeight="1">
      <c r="A23" s="178">
        <v>9</v>
      </c>
      <c r="B23" s="178" t="s">
        <v>393</v>
      </c>
      <c r="C23" s="176" t="s">
        <v>401</v>
      </c>
      <c r="D23" s="176">
        <f>Saran!A23</f>
        <v>7</v>
      </c>
      <c r="E23" s="178">
        <f>Saran!E25</f>
        <v>17</v>
      </c>
      <c r="F23" s="180">
        <f>Saran!H25</f>
        <v>2318.9</v>
      </c>
      <c r="G23" s="178">
        <v>7</v>
      </c>
      <c r="H23" s="176">
        <f>E23</f>
        <v>17</v>
      </c>
      <c r="I23" s="192">
        <f>Saran!H25</f>
        <v>2318.9</v>
      </c>
      <c r="J23" s="87"/>
      <c r="K23" s="178">
        <f>Saran!L25</f>
        <v>0</v>
      </c>
      <c r="L23" s="178">
        <f>Saran!M25</f>
        <v>0</v>
      </c>
      <c r="M23" s="178">
        <f>Saran!N25</f>
        <v>0</v>
      </c>
      <c r="N23" s="178">
        <f>Saran!O25</f>
        <v>0</v>
      </c>
      <c r="O23" s="178">
        <f>Saran!P25</f>
        <v>4</v>
      </c>
      <c r="P23" s="178">
        <f>Saran!Q25</f>
        <v>0</v>
      </c>
      <c r="Q23" s="178">
        <f>Saran!R25</f>
        <v>4</v>
      </c>
      <c r="R23" s="178">
        <f>Saran!S25</f>
        <v>7</v>
      </c>
      <c r="S23" s="182">
        <f>Saran!I25</f>
        <v>2</v>
      </c>
      <c r="T23" s="182">
        <f t="shared" si="1"/>
        <v>15</v>
      </c>
      <c r="U23" s="182">
        <f>Saran!T25</f>
        <v>0</v>
      </c>
      <c r="V23" s="184">
        <f>Saran!U25</f>
        <v>1104.0899999999999</v>
      </c>
      <c r="W23" s="200"/>
      <c r="X23" s="10"/>
      <c r="Y23" s="93">
        <f t="shared" si="0"/>
        <v>0</v>
      </c>
    </row>
    <row r="24" spans="1:25">
      <c r="A24" s="190"/>
      <c r="B24" s="190"/>
      <c r="C24" s="177"/>
      <c r="D24" s="177"/>
      <c r="E24" s="179"/>
      <c r="F24" s="181"/>
      <c r="G24" s="179"/>
      <c r="H24" s="177"/>
      <c r="I24" s="193"/>
      <c r="J24" s="87"/>
      <c r="K24" s="179"/>
      <c r="L24" s="179"/>
      <c r="M24" s="179"/>
      <c r="N24" s="179"/>
      <c r="O24" s="179"/>
      <c r="P24" s="179"/>
      <c r="Q24" s="179"/>
      <c r="R24" s="179"/>
      <c r="S24" s="183"/>
      <c r="T24" s="183"/>
      <c r="U24" s="183"/>
      <c r="V24" s="185"/>
      <c r="W24" s="201"/>
      <c r="Y24" s="93">
        <f t="shared" si="0"/>
        <v>0</v>
      </c>
    </row>
    <row r="25" spans="1:25">
      <c r="A25" s="188" t="s">
        <v>42</v>
      </c>
      <c r="B25" s="189"/>
      <c r="C25" s="189"/>
      <c r="D25" s="109">
        <f>SUM(D7:D24)</f>
        <v>51</v>
      </c>
      <c r="E25" s="109">
        <f t="shared" ref="E25:I25" si="3">SUM(E7:E24)</f>
        <v>113</v>
      </c>
      <c r="F25" s="110">
        <f>SUM(F7:F24)</f>
        <v>15376.212649999998</v>
      </c>
      <c r="G25" s="109">
        <f t="shared" si="3"/>
        <v>45</v>
      </c>
      <c r="H25" s="111">
        <f t="shared" si="3"/>
        <v>98</v>
      </c>
      <c r="I25" s="110">
        <f t="shared" si="3"/>
        <v>12967.16265</v>
      </c>
      <c r="J25" s="109">
        <f>J7+J9+J13+J17+J21+J23</f>
        <v>0</v>
      </c>
      <c r="K25" s="109">
        <f>SUM(K7:K24)</f>
        <v>1</v>
      </c>
      <c r="L25" s="109">
        <f t="shared" ref="L25:U25" si="4">SUM(L7:L24)</f>
        <v>4</v>
      </c>
      <c r="M25" s="109">
        <f t="shared" si="4"/>
        <v>2</v>
      </c>
      <c r="N25" s="109">
        <f t="shared" si="4"/>
        <v>6</v>
      </c>
      <c r="O25" s="109">
        <f t="shared" si="4"/>
        <v>16</v>
      </c>
      <c r="P25" s="109">
        <f t="shared" si="4"/>
        <v>7</v>
      </c>
      <c r="Q25" s="109">
        <f t="shared" si="4"/>
        <v>11</v>
      </c>
      <c r="R25" s="109">
        <f t="shared" si="4"/>
        <v>32</v>
      </c>
      <c r="S25" s="109">
        <f t="shared" si="4"/>
        <v>16</v>
      </c>
      <c r="T25" s="109">
        <f t="shared" si="4"/>
        <v>79</v>
      </c>
      <c r="U25" s="109">
        <f t="shared" si="4"/>
        <v>3</v>
      </c>
      <c r="V25" s="110">
        <f>SUM(V7:V24)</f>
        <v>4993.25</v>
      </c>
      <c r="W25" s="15"/>
      <c r="Y25" s="93">
        <f t="shared" si="0"/>
        <v>0</v>
      </c>
    </row>
  </sheetData>
  <mergeCells count="227">
    <mergeCell ref="A3:U3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1:W12"/>
    <mergeCell ref="A15:A16"/>
    <mergeCell ref="B15:B16"/>
    <mergeCell ref="C15:C16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I11:I12"/>
    <mergeCell ref="K11:K12"/>
    <mergeCell ref="L11:L12"/>
    <mergeCell ref="M11:M12"/>
    <mergeCell ref="W15:W16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S13:S14"/>
    <mergeCell ref="T13:T14"/>
    <mergeCell ref="U13:U14"/>
    <mergeCell ref="V13:V14"/>
    <mergeCell ref="W13:W14"/>
    <mergeCell ref="N15:N16"/>
    <mergeCell ref="O15:O16"/>
    <mergeCell ref="P15:P16"/>
    <mergeCell ref="Q15:Q16"/>
    <mergeCell ref="R15:R16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D11:D12"/>
    <mergeCell ref="E11:E12"/>
    <mergeCell ref="F11:F12"/>
    <mergeCell ref="G11:G12"/>
    <mergeCell ref="H11:H12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W7:W8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  <mergeCell ref="S4:U4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13" sqref="S13"/>
    </sheetView>
  </sheetViews>
  <sheetFormatPr defaultRowHeight="15"/>
  <cols>
    <col min="1" max="1" width="4.42578125" style="67" customWidth="1"/>
    <col min="2" max="2" width="8.5703125" customWidth="1"/>
    <col min="3" max="3" width="12.5703125" customWidth="1"/>
    <col min="4" max="4" width="12" style="27" customWidth="1"/>
    <col min="5" max="5" width="3.5703125" customWidth="1"/>
    <col min="6" max="6" width="20.42578125" style="124" customWidth="1"/>
    <col min="7" max="7" width="16.42578125" customWidth="1"/>
    <col min="8" max="8" width="10.28515625" customWidth="1"/>
    <col min="9" max="9" width="3.42578125" style="93" hidden="1" customWidth="1"/>
    <col min="10" max="10" width="9.7109375" style="67" customWidth="1"/>
    <col min="11" max="11" width="9.5703125" style="67" customWidth="1"/>
    <col min="12" max="13" width="5.85546875" customWidth="1"/>
    <col min="14" max="14" width="4.140625" customWidth="1"/>
    <col min="15" max="15" width="4.85546875" customWidth="1"/>
    <col min="16" max="16" width="5.5703125" customWidth="1"/>
    <col min="17" max="17" width="3.28515625" customWidth="1"/>
    <col min="18" max="18" width="3.5703125" customWidth="1"/>
    <col min="19" max="19" width="5.7109375" customWidth="1"/>
    <col min="20" max="20" width="5.28515625" customWidth="1"/>
    <col min="21" max="21" width="9.42578125" customWidth="1"/>
    <col min="22" max="22" width="15.42578125" customWidth="1"/>
    <col min="23" max="23" width="0.140625" hidden="1" customWidth="1"/>
    <col min="24" max="24" width="1.85546875" customWidth="1"/>
  </cols>
  <sheetData>
    <row r="1" spans="1:22">
      <c r="A1" s="229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>
      <c r="A2" s="240" t="s">
        <v>412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2" ht="13.5" customHeight="1">
      <c r="A3" s="209" t="s">
        <v>405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27" t="str">
        <f>Summary!V3</f>
        <v>Date:31.08.2014</v>
      </c>
      <c r="V3" s="228"/>
    </row>
    <row r="4" spans="1:22" ht="22.5" customHeight="1">
      <c r="A4" s="293" t="s">
        <v>433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pans="1:22" ht="15" customHeight="1">
      <c r="A5" s="236" t="s">
        <v>0</v>
      </c>
      <c r="B5" s="236" t="s">
        <v>1</v>
      </c>
      <c r="C5" s="236" t="s">
        <v>2</v>
      </c>
      <c r="D5" s="321" t="s">
        <v>3</v>
      </c>
      <c r="E5" s="236" t="s">
        <v>0</v>
      </c>
      <c r="F5" s="321" t="s">
        <v>4</v>
      </c>
      <c r="G5" s="236" t="s">
        <v>5</v>
      </c>
      <c r="H5" s="236" t="s">
        <v>6</v>
      </c>
      <c r="I5" s="241" t="s">
        <v>16</v>
      </c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36" t="s">
        <v>21</v>
      </c>
      <c r="V5" s="257" t="s">
        <v>14</v>
      </c>
    </row>
    <row r="6" spans="1:22" ht="34.5" customHeight="1">
      <c r="A6" s="236"/>
      <c r="B6" s="236"/>
      <c r="C6" s="236"/>
      <c r="D6" s="321"/>
      <c r="E6" s="236"/>
      <c r="F6" s="321"/>
      <c r="G6" s="236"/>
      <c r="H6" s="236"/>
      <c r="I6" s="233" t="s">
        <v>7</v>
      </c>
      <c r="J6" s="236" t="s">
        <v>358</v>
      </c>
      <c r="K6" s="236" t="s">
        <v>359</v>
      </c>
      <c r="L6" s="234" t="s">
        <v>15</v>
      </c>
      <c r="M6" s="234" t="s">
        <v>10</v>
      </c>
      <c r="N6" s="236" t="s">
        <v>9</v>
      </c>
      <c r="O6" s="270" t="s">
        <v>17</v>
      </c>
      <c r="P6" s="271"/>
      <c r="Q6" s="236" t="s">
        <v>18</v>
      </c>
      <c r="R6" s="236"/>
      <c r="S6" s="325" t="s">
        <v>13</v>
      </c>
      <c r="T6" s="235" t="s">
        <v>8</v>
      </c>
      <c r="U6" s="236"/>
      <c r="V6" s="257"/>
    </row>
    <row r="7" spans="1:22" ht="32.25" customHeight="1">
      <c r="A7" s="236"/>
      <c r="B7" s="236"/>
      <c r="C7" s="236"/>
      <c r="D7" s="321"/>
      <c r="E7" s="236"/>
      <c r="F7" s="321"/>
      <c r="G7" s="236"/>
      <c r="H7" s="236"/>
      <c r="I7" s="233"/>
      <c r="J7" s="236"/>
      <c r="K7" s="236"/>
      <c r="L7" s="234"/>
      <c r="M7" s="234"/>
      <c r="N7" s="236"/>
      <c r="O7" s="28" t="s">
        <v>11</v>
      </c>
      <c r="P7" s="28" t="s">
        <v>12</v>
      </c>
      <c r="Q7" s="28" t="s">
        <v>11</v>
      </c>
      <c r="R7" s="28" t="s">
        <v>12</v>
      </c>
      <c r="S7" s="326"/>
      <c r="T7" s="235"/>
      <c r="U7" s="236"/>
      <c r="V7" s="257"/>
    </row>
    <row r="8" spans="1:22">
      <c r="A8" s="225">
        <v>1</v>
      </c>
      <c r="B8" s="225" t="s">
        <v>185</v>
      </c>
      <c r="C8" s="225" t="s">
        <v>38</v>
      </c>
      <c r="D8" s="35" t="s">
        <v>186</v>
      </c>
      <c r="E8" s="34">
        <v>1</v>
      </c>
      <c r="F8" s="71" t="s">
        <v>187</v>
      </c>
      <c r="G8" s="305" t="s">
        <v>347</v>
      </c>
      <c r="H8" s="225">
        <v>266.79000000000002</v>
      </c>
      <c r="I8" s="4"/>
      <c r="J8" s="216"/>
      <c r="K8" s="216"/>
      <c r="L8" s="47"/>
      <c r="M8" s="47"/>
      <c r="N8" s="47"/>
      <c r="O8" s="47"/>
      <c r="P8" s="47">
        <v>1</v>
      </c>
      <c r="Q8" s="48"/>
      <c r="R8" s="48"/>
      <c r="S8" s="48"/>
      <c r="T8" s="48"/>
      <c r="U8" s="225">
        <v>129.54</v>
      </c>
      <c r="V8" s="1"/>
    </row>
    <row r="9" spans="1:22">
      <c r="A9" s="225"/>
      <c r="B9" s="225"/>
      <c r="C9" s="225"/>
      <c r="D9" s="35" t="s">
        <v>188</v>
      </c>
      <c r="E9" s="34">
        <v>2</v>
      </c>
      <c r="F9" s="71" t="s">
        <v>189</v>
      </c>
      <c r="G9" s="305"/>
      <c r="H9" s="225"/>
      <c r="I9" s="4"/>
      <c r="J9" s="217"/>
      <c r="K9" s="217"/>
      <c r="L9" s="47"/>
      <c r="M9" s="47"/>
      <c r="N9" s="47"/>
      <c r="O9" s="47"/>
      <c r="P9" s="47"/>
      <c r="Q9" s="47"/>
      <c r="R9" s="47">
        <v>1</v>
      </c>
      <c r="S9" s="48"/>
      <c r="T9" s="48"/>
      <c r="U9" s="225"/>
      <c r="V9" s="1"/>
    </row>
    <row r="10" spans="1:22">
      <c r="A10" s="225">
        <v>2</v>
      </c>
      <c r="B10" s="225" t="s">
        <v>190</v>
      </c>
      <c r="C10" s="225" t="s">
        <v>191</v>
      </c>
      <c r="D10" s="35" t="s">
        <v>192</v>
      </c>
      <c r="E10" s="34">
        <v>1</v>
      </c>
      <c r="F10" s="71" t="s">
        <v>193</v>
      </c>
      <c r="G10" s="305" t="s">
        <v>348</v>
      </c>
      <c r="H10" s="225">
        <v>405.66</v>
      </c>
      <c r="I10" s="4"/>
      <c r="J10" s="216" t="s">
        <v>373</v>
      </c>
      <c r="K10" s="216" t="s">
        <v>361</v>
      </c>
      <c r="L10" s="47"/>
      <c r="M10" s="47"/>
      <c r="N10" s="47"/>
      <c r="O10" s="47"/>
      <c r="P10" s="47"/>
      <c r="Q10" s="47"/>
      <c r="R10" s="47">
        <v>1</v>
      </c>
      <c r="S10" s="48"/>
      <c r="T10" s="48"/>
      <c r="U10" s="225">
        <v>263.97000000000003</v>
      </c>
      <c r="V10" s="57"/>
    </row>
    <row r="11" spans="1:22">
      <c r="A11" s="225"/>
      <c r="B11" s="225"/>
      <c r="C11" s="225"/>
      <c r="D11" s="35" t="s">
        <v>194</v>
      </c>
      <c r="E11" s="34">
        <v>2</v>
      </c>
      <c r="F11" s="71" t="s">
        <v>195</v>
      </c>
      <c r="G11" s="305"/>
      <c r="H11" s="225"/>
      <c r="I11" s="4"/>
      <c r="J11" s="218"/>
      <c r="K11" s="218"/>
      <c r="L11" s="47"/>
      <c r="M11" s="47"/>
      <c r="N11" s="47"/>
      <c r="O11" s="47"/>
      <c r="P11" s="47"/>
      <c r="Q11" s="47"/>
      <c r="R11" s="47"/>
      <c r="S11" s="47">
        <v>1</v>
      </c>
      <c r="T11" s="48"/>
      <c r="U11" s="225"/>
      <c r="V11" s="57"/>
    </row>
    <row r="12" spans="1:22" ht="40.5" customHeight="1">
      <c r="A12" s="225"/>
      <c r="B12" s="225"/>
      <c r="C12" s="225"/>
      <c r="D12" s="35" t="s">
        <v>196</v>
      </c>
      <c r="E12" s="34">
        <v>3</v>
      </c>
      <c r="F12" s="71" t="s">
        <v>197</v>
      </c>
      <c r="G12" s="305"/>
      <c r="H12" s="225"/>
      <c r="I12" s="4"/>
      <c r="J12" s="217"/>
      <c r="K12" s="217"/>
      <c r="L12" s="47"/>
      <c r="M12" s="47"/>
      <c r="N12" s="47"/>
      <c r="O12" s="47"/>
      <c r="P12" s="47"/>
      <c r="Q12" s="47"/>
      <c r="R12" s="47"/>
      <c r="S12" s="47">
        <v>1</v>
      </c>
      <c r="T12" s="48"/>
      <c r="U12" s="225"/>
      <c r="V12" s="1"/>
    </row>
    <row r="13" spans="1:22" ht="39" customHeight="1">
      <c r="A13" s="225">
        <v>3</v>
      </c>
      <c r="B13" s="225" t="s">
        <v>198</v>
      </c>
      <c r="C13" s="225" t="s">
        <v>191</v>
      </c>
      <c r="D13" s="35" t="s">
        <v>199</v>
      </c>
      <c r="E13" s="34">
        <v>1</v>
      </c>
      <c r="F13" s="71" t="s">
        <v>200</v>
      </c>
      <c r="G13" s="305" t="s">
        <v>348</v>
      </c>
      <c r="H13" s="225">
        <v>404.53</v>
      </c>
      <c r="I13" s="4"/>
      <c r="J13" s="216" t="s">
        <v>373</v>
      </c>
      <c r="K13" s="216" t="s">
        <v>361</v>
      </c>
      <c r="L13" s="47"/>
      <c r="M13" s="47"/>
      <c r="N13" s="47"/>
      <c r="O13" s="47"/>
      <c r="P13" s="47"/>
      <c r="Q13" s="47"/>
      <c r="R13" s="47"/>
      <c r="S13" s="47">
        <v>1</v>
      </c>
      <c r="T13" s="48"/>
      <c r="U13" s="225">
        <v>245.2</v>
      </c>
      <c r="V13" s="57"/>
    </row>
    <row r="14" spans="1:22">
      <c r="A14" s="225"/>
      <c r="B14" s="225"/>
      <c r="C14" s="225"/>
      <c r="D14" s="35" t="s">
        <v>201</v>
      </c>
      <c r="E14" s="34">
        <v>2</v>
      </c>
      <c r="F14" s="71" t="s">
        <v>202</v>
      </c>
      <c r="G14" s="305"/>
      <c r="H14" s="225"/>
      <c r="I14" s="4"/>
      <c r="J14" s="218"/>
      <c r="K14" s="218"/>
      <c r="L14" s="47"/>
      <c r="M14" s="47"/>
      <c r="N14" s="47"/>
      <c r="O14" s="47"/>
      <c r="P14" s="47"/>
      <c r="Q14" s="47"/>
      <c r="R14" s="47"/>
      <c r="S14" s="47">
        <v>1</v>
      </c>
      <c r="T14" s="48"/>
      <c r="U14" s="225"/>
      <c r="V14" s="1"/>
    </row>
    <row r="15" spans="1:22">
      <c r="A15" s="225"/>
      <c r="B15" s="225"/>
      <c r="C15" s="225"/>
      <c r="D15" s="35" t="s">
        <v>203</v>
      </c>
      <c r="E15" s="34">
        <v>3</v>
      </c>
      <c r="F15" s="71" t="s">
        <v>204</v>
      </c>
      <c r="G15" s="305"/>
      <c r="H15" s="225"/>
      <c r="I15" s="4"/>
      <c r="J15" s="217"/>
      <c r="K15" s="217"/>
      <c r="L15" s="47"/>
      <c r="M15" s="47"/>
      <c r="N15" s="47"/>
      <c r="O15" s="47"/>
      <c r="P15" s="47"/>
      <c r="Q15" s="47"/>
      <c r="R15" s="47">
        <v>1</v>
      </c>
      <c r="S15" s="48"/>
      <c r="T15" s="48"/>
      <c r="U15" s="225"/>
      <c r="V15" s="1"/>
    </row>
    <row r="16" spans="1:22">
      <c r="A16" s="225">
        <v>4</v>
      </c>
      <c r="B16" s="225" t="s">
        <v>205</v>
      </c>
      <c r="C16" s="225" t="s">
        <v>206</v>
      </c>
      <c r="D16" s="35" t="s">
        <v>207</v>
      </c>
      <c r="E16" s="34">
        <v>1</v>
      </c>
      <c r="F16" s="71" t="s">
        <v>208</v>
      </c>
      <c r="G16" s="305" t="s">
        <v>348</v>
      </c>
      <c r="H16" s="225">
        <v>410.97</v>
      </c>
      <c r="I16" s="4"/>
      <c r="J16" s="216" t="s">
        <v>373</v>
      </c>
      <c r="K16" s="216" t="s">
        <v>361</v>
      </c>
      <c r="L16" s="47"/>
      <c r="M16" s="47"/>
      <c r="N16" s="47"/>
      <c r="O16" s="47"/>
      <c r="P16" s="47"/>
      <c r="Q16" s="47"/>
      <c r="R16" s="47"/>
      <c r="S16" s="47">
        <v>1</v>
      </c>
      <c r="T16" s="48"/>
      <c r="U16" s="225">
        <v>197.27</v>
      </c>
      <c r="V16" s="57"/>
    </row>
    <row r="17" spans="1:22">
      <c r="A17" s="225"/>
      <c r="B17" s="225"/>
      <c r="C17" s="225"/>
      <c r="D17" s="35" t="s">
        <v>209</v>
      </c>
      <c r="E17" s="34">
        <v>2</v>
      </c>
      <c r="F17" s="71" t="s">
        <v>210</v>
      </c>
      <c r="G17" s="305"/>
      <c r="H17" s="225"/>
      <c r="I17" s="4"/>
      <c r="J17" s="218"/>
      <c r="K17" s="218"/>
      <c r="L17" s="47"/>
      <c r="M17" s="47"/>
      <c r="N17" s="47"/>
      <c r="O17" s="47"/>
      <c r="P17" s="47"/>
      <c r="Q17" s="47"/>
      <c r="R17" s="47"/>
      <c r="S17" s="47">
        <v>1</v>
      </c>
      <c r="T17" s="48"/>
      <c r="U17" s="225"/>
      <c r="V17" s="2"/>
    </row>
    <row r="18" spans="1:22" ht="30">
      <c r="A18" s="225"/>
      <c r="B18" s="225"/>
      <c r="C18" s="225"/>
      <c r="D18" s="35" t="s">
        <v>211</v>
      </c>
      <c r="E18" s="34">
        <v>3</v>
      </c>
      <c r="F18" s="71" t="s">
        <v>212</v>
      </c>
      <c r="G18" s="305"/>
      <c r="H18" s="225"/>
      <c r="I18" s="4">
        <v>1</v>
      </c>
      <c r="J18" s="217"/>
      <c r="K18" s="217"/>
      <c r="L18" s="48"/>
      <c r="M18" s="48"/>
      <c r="N18" s="48"/>
      <c r="O18" s="48"/>
      <c r="P18" s="48"/>
      <c r="Q18" s="48"/>
      <c r="R18" s="48"/>
      <c r="S18" s="48"/>
      <c r="T18" s="48"/>
      <c r="U18" s="225"/>
      <c r="V18" s="2" t="s">
        <v>378</v>
      </c>
    </row>
    <row r="19" spans="1:22">
      <c r="A19" s="225">
        <v>5</v>
      </c>
      <c r="B19" s="225" t="s">
        <v>213</v>
      </c>
      <c r="C19" s="225" t="s">
        <v>206</v>
      </c>
      <c r="D19" s="34" t="s">
        <v>214</v>
      </c>
      <c r="E19" s="34">
        <v>1</v>
      </c>
      <c r="F19" s="121" t="s">
        <v>215</v>
      </c>
      <c r="G19" s="305" t="s">
        <v>349</v>
      </c>
      <c r="H19" s="225">
        <v>277.25</v>
      </c>
      <c r="I19" s="4"/>
      <c r="J19" s="216" t="s">
        <v>374</v>
      </c>
      <c r="K19" s="327" t="s">
        <v>361</v>
      </c>
      <c r="L19" s="47"/>
      <c r="M19" s="47"/>
      <c r="N19" s="47"/>
      <c r="O19" s="47"/>
      <c r="P19" s="47"/>
      <c r="Q19" s="47"/>
      <c r="R19" s="47"/>
      <c r="S19" s="47">
        <v>1</v>
      </c>
      <c r="T19" s="48"/>
      <c r="U19" s="225">
        <v>118.25</v>
      </c>
      <c r="V19" s="57"/>
    </row>
    <row r="20" spans="1:22" ht="28.5" customHeight="1">
      <c r="A20" s="225"/>
      <c r="B20" s="225"/>
      <c r="C20" s="225"/>
      <c r="D20" s="34" t="s">
        <v>216</v>
      </c>
      <c r="E20" s="34">
        <v>2</v>
      </c>
      <c r="F20" s="121" t="s">
        <v>217</v>
      </c>
      <c r="G20" s="305"/>
      <c r="H20" s="225"/>
      <c r="I20" s="4"/>
      <c r="J20" s="217"/>
      <c r="K20" s="327"/>
      <c r="L20" s="47"/>
      <c r="M20" s="47"/>
      <c r="N20" s="47"/>
      <c r="O20" s="47"/>
      <c r="P20" s="47">
        <v>1</v>
      </c>
      <c r="Q20" s="48"/>
      <c r="R20" s="48"/>
      <c r="S20" s="48"/>
      <c r="T20" s="48"/>
      <c r="U20" s="225"/>
      <c r="V20" s="57"/>
    </row>
    <row r="21" spans="1:22">
      <c r="A21" s="225">
        <v>6</v>
      </c>
      <c r="B21" s="225" t="s">
        <v>218</v>
      </c>
      <c r="C21" s="225" t="s">
        <v>206</v>
      </c>
      <c r="D21" s="34" t="s">
        <v>219</v>
      </c>
      <c r="E21" s="34">
        <v>1</v>
      </c>
      <c r="F21" s="121" t="s">
        <v>220</v>
      </c>
      <c r="G21" s="305" t="s">
        <v>349</v>
      </c>
      <c r="H21" s="225">
        <v>277.45999999999998</v>
      </c>
      <c r="I21" s="4"/>
      <c r="J21" s="216" t="s">
        <v>374</v>
      </c>
      <c r="K21" s="327" t="s">
        <v>361</v>
      </c>
      <c r="L21" s="47"/>
      <c r="M21" s="47"/>
      <c r="N21" s="47"/>
      <c r="O21" s="47"/>
      <c r="P21" s="47">
        <v>1</v>
      </c>
      <c r="Q21" s="48"/>
      <c r="R21" s="48"/>
      <c r="S21" s="48"/>
      <c r="T21" s="48"/>
      <c r="U21" s="225">
        <v>33.270000000000003</v>
      </c>
      <c r="V21" s="57"/>
    </row>
    <row r="22" spans="1:22" ht="30">
      <c r="A22" s="225"/>
      <c r="B22" s="225"/>
      <c r="C22" s="225"/>
      <c r="D22" s="34" t="s">
        <v>221</v>
      </c>
      <c r="E22" s="34">
        <v>2</v>
      </c>
      <c r="F22" s="121" t="s">
        <v>222</v>
      </c>
      <c r="G22" s="305"/>
      <c r="H22" s="225"/>
      <c r="I22" s="4">
        <v>1</v>
      </c>
      <c r="J22" s="217"/>
      <c r="K22" s="327"/>
      <c r="L22" s="48"/>
      <c r="M22" s="48"/>
      <c r="N22" s="48"/>
      <c r="O22" s="48"/>
      <c r="P22" s="48"/>
      <c r="Q22" s="48"/>
      <c r="R22" s="48"/>
      <c r="S22" s="48"/>
      <c r="T22" s="48"/>
      <c r="U22" s="225"/>
      <c r="V22" s="2" t="s">
        <v>378</v>
      </c>
    </row>
    <row r="23" spans="1:22">
      <c r="A23" s="225">
        <v>7</v>
      </c>
      <c r="B23" s="225" t="s">
        <v>223</v>
      </c>
      <c r="C23" s="225" t="s">
        <v>206</v>
      </c>
      <c r="D23" s="69" t="s">
        <v>224</v>
      </c>
      <c r="E23" s="69">
        <v>1</v>
      </c>
      <c r="F23" s="121" t="s">
        <v>225</v>
      </c>
      <c r="G23" s="305" t="s">
        <v>355</v>
      </c>
      <c r="H23" s="225">
        <v>276.24</v>
      </c>
      <c r="I23" s="4"/>
      <c r="J23" s="327" t="s">
        <v>375</v>
      </c>
      <c r="K23" s="327" t="s">
        <v>361</v>
      </c>
      <c r="L23" s="47"/>
      <c r="M23" s="47"/>
      <c r="N23" s="47"/>
      <c r="O23" s="47"/>
      <c r="P23" s="47">
        <v>1</v>
      </c>
      <c r="Q23" s="48"/>
      <c r="R23" s="48"/>
      <c r="S23" s="48"/>
      <c r="T23" s="48"/>
      <c r="U23" s="225">
        <v>116.59</v>
      </c>
      <c r="V23" s="1"/>
    </row>
    <row r="24" spans="1:22" ht="25.5">
      <c r="A24" s="225"/>
      <c r="B24" s="225"/>
      <c r="C24" s="225"/>
      <c r="D24" s="69" t="s">
        <v>206</v>
      </c>
      <c r="E24" s="69">
        <v>2</v>
      </c>
      <c r="F24" s="122" t="s">
        <v>226</v>
      </c>
      <c r="G24" s="305"/>
      <c r="H24" s="225"/>
      <c r="I24" s="4"/>
      <c r="J24" s="327"/>
      <c r="K24" s="327"/>
      <c r="L24" s="47"/>
      <c r="M24" s="47"/>
      <c r="N24" s="47"/>
      <c r="O24" s="47"/>
      <c r="P24" s="47"/>
      <c r="Q24" s="47"/>
      <c r="R24" s="47">
        <v>1</v>
      </c>
      <c r="S24" s="48"/>
      <c r="T24" s="48"/>
      <c r="U24" s="225"/>
      <c r="V24" s="1"/>
    </row>
    <row r="25" spans="1:22" ht="16.5">
      <c r="A25" s="104"/>
      <c r="B25" s="224" t="s">
        <v>22</v>
      </c>
      <c r="C25" s="224"/>
      <c r="D25" s="224"/>
      <c r="E25" s="7">
        <f>E9+E12+E15+E18+E20+E22+E24</f>
        <v>17</v>
      </c>
      <c r="F25" s="123"/>
      <c r="G25" s="1"/>
      <c r="H25" s="101">
        <f>SUM(H8:H24)</f>
        <v>2318.9</v>
      </c>
      <c r="I25" s="4">
        <f>SUM(I8:I24)</f>
        <v>2</v>
      </c>
      <c r="J25" s="70"/>
      <c r="K25" s="70"/>
      <c r="L25" s="4">
        <f t="shared" ref="L25:U25" si="0">SUM(L8:L24)</f>
        <v>0</v>
      </c>
      <c r="M25" s="4">
        <f t="shared" si="0"/>
        <v>0</v>
      </c>
      <c r="N25" s="4">
        <f>SUM(N8:N24)</f>
        <v>0</v>
      </c>
      <c r="O25" s="4">
        <f t="shared" si="0"/>
        <v>0</v>
      </c>
      <c r="P25" s="4">
        <f>SUM(P8:P24)</f>
        <v>4</v>
      </c>
      <c r="Q25" s="4">
        <f>SUM(Q8:Q24)</f>
        <v>0</v>
      </c>
      <c r="R25" s="4">
        <f>SUM(R8:R24)</f>
        <v>4</v>
      </c>
      <c r="S25" s="4">
        <f t="shared" si="0"/>
        <v>7</v>
      </c>
      <c r="T25" s="4">
        <f t="shared" si="0"/>
        <v>0</v>
      </c>
      <c r="U25" s="144">
        <f t="shared" si="0"/>
        <v>1104.0899999999999</v>
      </c>
      <c r="V25" s="1"/>
    </row>
  </sheetData>
  <mergeCells count="83">
    <mergeCell ref="J10:J12"/>
    <mergeCell ref="K10:K12"/>
    <mergeCell ref="J6:J7"/>
    <mergeCell ref="J21:J22"/>
    <mergeCell ref="K21:K22"/>
    <mergeCell ref="J23:J24"/>
    <mergeCell ref="K23:K24"/>
    <mergeCell ref="J13:J15"/>
    <mergeCell ref="K13:K15"/>
    <mergeCell ref="J16:J18"/>
    <mergeCell ref="K16:K18"/>
    <mergeCell ref="J19:J20"/>
    <mergeCell ref="K19:K20"/>
    <mergeCell ref="U16:U18"/>
    <mergeCell ref="U19:U20"/>
    <mergeCell ref="U21:U22"/>
    <mergeCell ref="U23:U24"/>
    <mergeCell ref="U8:U9"/>
    <mergeCell ref="U10:U12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</mergeCells>
  <pageMargins left="0.15748031496062992" right="0.11811023622047245" top="0.11811023622047245" bottom="0.15748031496062992" header="0.11811023622047245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32"/>
  <sheetViews>
    <sheetView view="pageBreakPreview" zoomScale="90" zoomScaleSheetLayoutView="90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G17" sqref="G17:G19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93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67" customWidth="1"/>
    <col min="12" max="12" width="10" style="67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9.140625" customWidth="1"/>
    <col min="23" max="23" width="21.85546875" style="132" customWidth="1"/>
  </cols>
  <sheetData>
    <row r="1" spans="1:23">
      <c r="A1" s="229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23">
      <c r="A2" s="240" t="s">
        <v>412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1:23">
      <c r="A3" s="209" t="s">
        <v>387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27" t="str">
        <f>Summary!V3</f>
        <v>Date:31.08.2014</v>
      </c>
      <c r="W3" s="228"/>
    </row>
    <row r="4" spans="1:23" ht="35.25" customHeight="1">
      <c r="A4" s="237" t="s">
        <v>414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9"/>
    </row>
    <row r="5" spans="1:23" ht="15" customHeight="1">
      <c r="A5" s="236" t="s">
        <v>0</v>
      </c>
      <c r="B5" s="236" t="s">
        <v>1</v>
      </c>
      <c r="C5" s="236" t="s">
        <v>2</v>
      </c>
      <c r="D5" s="236" t="s">
        <v>3</v>
      </c>
      <c r="E5" s="236" t="s">
        <v>0</v>
      </c>
      <c r="F5" s="236" t="s">
        <v>4</v>
      </c>
      <c r="G5" s="236" t="s">
        <v>5</v>
      </c>
      <c r="H5" s="236" t="s">
        <v>6</v>
      </c>
      <c r="I5" s="236" t="s">
        <v>20</v>
      </c>
      <c r="J5" s="241" t="s">
        <v>16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36" t="s">
        <v>21</v>
      </c>
      <c r="W5" s="230" t="s">
        <v>14</v>
      </c>
    </row>
    <row r="6" spans="1:23" ht="17.25" customHeight="1">
      <c r="A6" s="236"/>
      <c r="B6" s="236"/>
      <c r="C6" s="236"/>
      <c r="D6" s="236"/>
      <c r="E6" s="236"/>
      <c r="F6" s="236"/>
      <c r="G6" s="236"/>
      <c r="H6" s="236"/>
      <c r="I6" s="236"/>
      <c r="J6" s="233" t="s">
        <v>7</v>
      </c>
      <c r="K6" s="236" t="s">
        <v>358</v>
      </c>
      <c r="L6" s="236" t="s">
        <v>359</v>
      </c>
      <c r="M6" s="234" t="s">
        <v>15</v>
      </c>
      <c r="N6" s="235" t="s">
        <v>10</v>
      </c>
      <c r="O6" s="236" t="s">
        <v>9</v>
      </c>
      <c r="P6" s="242" t="s">
        <v>17</v>
      </c>
      <c r="Q6" s="242"/>
      <c r="R6" s="233" t="s">
        <v>18</v>
      </c>
      <c r="S6" s="233"/>
      <c r="T6" s="235" t="s">
        <v>13</v>
      </c>
      <c r="U6" s="235" t="s">
        <v>8</v>
      </c>
      <c r="V6" s="236"/>
      <c r="W6" s="231"/>
    </row>
    <row r="7" spans="1:23" ht="34.5" customHeight="1">
      <c r="A7" s="236"/>
      <c r="B7" s="236"/>
      <c r="C7" s="236"/>
      <c r="D7" s="236"/>
      <c r="E7" s="236"/>
      <c r="F7" s="236"/>
      <c r="G7" s="236"/>
      <c r="H7" s="236"/>
      <c r="I7" s="236"/>
      <c r="J7" s="233"/>
      <c r="K7" s="236"/>
      <c r="L7" s="236"/>
      <c r="M7" s="234"/>
      <c r="N7" s="235"/>
      <c r="O7" s="236"/>
      <c r="P7" s="28" t="s">
        <v>11</v>
      </c>
      <c r="Q7" s="28" t="s">
        <v>12</v>
      </c>
      <c r="R7" s="28" t="s">
        <v>11</v>
      </c>
      <c r="S7" s="28" t="s">
        <v>12</v>
      </c>
      <c r="T7" s="235"/>
      <c r="U7" s="235"/>
      <c r="V7" s="236"/>
      <c r="W7" s="232"/>
    </row>
    <row r="8" spans="1:23">
      <c r="A8" s="245">
        <v>1</v>
      </c>
      <c r="B8" s="225" t="s">
        <v>45</v>
      </c>
      <c r="C8" s="225" t="s">
        <v>46</v>
      </c>
      <c r="D8" s="33" t="s">
        <v>47</v>
      </c>
      <c r="E8" s="102">
        <v>1</v>
      </c>
      <c r="F8" s="35" t="s">
        <v>48</v>
      </c>
      <c r="G8" s="210" t="s">
        <v>328</v>
      </c>
      <c r="H8" s="243">
        <v>268.45999999999998</v>
      </c>
      <c r="I8" s="2"/>
      <c r="J8" s="6"/>
      <c r="K8" s="220" t="s">
        <v>419</v>
      </c>
      <c r="L8" s="222" t="s">
        <v>361</v>
      </c>
      <c r="M8" s="61"/>
      <c r="N8" s="61"/>
      <c r="O8" s="61"/>
      <c r="P8" s="61"/>
      <c r="Q8" s="61">
        <v>1</v>
      </c>
      <c r="R8" s="55"/>
      <c r="S8" s="55"/>
      <c r="T8" s="55"/>
      <c r="U8" s="55"/>
      <c r="V8" s="220">
        <v>71.58</v>
      </c>
      <c r="W8" s="128"/>
    </row>
    <row r="9" spans="1:23" ht="40.5" customHeight="1">
      <c r="A9" s="246"/>
      <c r="B9" s="225"/>
      <c r="C9" s="225"/>
      <c r="D9" s="33" t="s">
        <v>49</v>
      </c>
      <c r="E9" s="102">
        <v>2</v>
      </c>
      <c r="F9" s="35" t="s">
        <v>50</v>
      </c>
      <c r="G9" s="212"/>
      <c r="H9" s="244"/>
      <c r="I9" s="2"/>
      <c r="J9" s="5"/>
      <c r="K9" s="221"/>
      <c r="L9" s="223"/>
      <c r="M9" s="61"/>
      <c r="N9" s="61"/>
      <c r="O9" s="61"/>
      <c r="P9" s="61"/>
      <c r="Q9" s="61"/>
      <c r="R9" s="61"/>
      <c r="S9" s="61"/>
      <c r="T9" s="61">
        <v>1</v>
      </c>
      <c r="U9" s="55"/>
      <c r="V9" s="221"/>
      <c r="W9" s="128"/>
    </row>
    <row r="10" spans="1:23" ht="30">
      <c r="A10" s="216">
        <v>2</v>
      </c>
      <c r="B10" s="225" t="s">
        <v>51</v>
      </c>
      <c r="C10" s="225" t="s">
        <v>46</v>
      </c>
      <c r="D10" s="33" t="s">
        <v>52</v>
      </c>
      <c r="E10" s="102">
        <v>1</v>
      </c>
      <c r="F10" s="35" t="s">
        <v>53</v>
      </c>
      <c r="G10" s="210" t="s">
        <v>379</v>
      </c>
      <c r="H10" s="216">
        <v>269.42</v>
      </c>
      <c r="I10" s="1"/>
      <c r="J10" s="1">
        <v>1</v>
      </c>
      <c r="K10" s="207" t="s">
        <v>420</v>
      </c>
      <c r="L10" s="216"/>
      <c r="M10" s="48"/>
      <c r="N10" s="48"/>
      <c r="O10" s="48"/>
      <c r="P10" s="48"/>
      <c r="Q10" s="48"/>
      <c r="R10" s="48"/>
      <c r="S10" s="48"/>
      <c r="T10" s="48"/>
      <c r="U10" s="48"/>
      <c r="V10" s="213">
        <v>54.03</v>
      </c>
      <c r="W10" s="129" t="s">
        <v>429</v>
      </c>
    </row>
    <row r="11" spans="1:23" ht="38.25" customHeight="1">
      <c r="A11" s="217"/>
      <c r="B11" s="225"/>
      <c r="C11" s="225"/>
      <c r="D11" s="33" t="s">
        <v>54</v>
      </c>
      <c r="E11" s="102">
        <v>2</v>
      </c>
      <c r="F11" s="35" t="s">
        <v>55</v>
      </c>
      <c r="G11" s="212"/>
      <c r="H11" s="217"/>
      <c r="I11" s="1"/>
      <c r="J11" s="1"/>
      <c r="K11" s="208"/>
      <c r="L11" s="217"/>
      <c r="M11" s="47"/>
      <c r="N11" s="47"/>
      <c r="O11" s="47"/>
      <c r="P11" s="47"/>
      <c r="Q11" s="47"/>
      <c r="R11" s="47"/>
      <c r="S11" s="47">
        <v>1</v>
      </c>
      <c r="T11" s="48"/>
      <c r="U11" s="48"/>
      <c r="V11" s="215"/>
      <c r="W11" s="129" t="s">
        <v>442</v>
      </c>
    </row>
    <row r="12" spans="1:23">
      <c r="A12" s="216">
        <v>3</v>
      </c>
      <c r="B12" s="225" t="s">
        <v>56</v>
      </c>
      <c r="C12" s="225" t="s">
        <v>46</v>
      </c>
      <c r="D12" s="33" t="s">
        <v>57</v>
      </c>
      <c r="E12" s="102">
        <v>1</v>
      </c>
      <c r="F12" s="35" t="s">
        <v>58</v>
      </c>
      <c r="G12" s="210" t="s">
        <v>350</v>
      </c>
      <c r="H12" s="213">
        <v>395.48</v>
      </c>
      <c r="I12" s="1"/>
      <c r="J12" s="1"/>
      <c r="K12" s="207" t="s">
        <v>421</v>
      </c>
      <c r="L12" s="216" t="s">
        <v>361</v>
      </c>
      <c r="M12" s="47"/>
      <c r="N12" s="47"/>
      <c r="O12" s="47">
        <v>1</v>
      </c>
      <c r="P12" s="48"/>
      <c r="Q12" s="48"/>
      <c r="R12" s="48"/>
      <c r="S12" s="48"/>
      <c r="T12" s="48"/>
      <c r="U12" s="48"/>
      <c r="V12" s="216">
        <v>74.23</v>
      </c>
      <c r="W12" s="129" t="s">
        <v>413</v>
      </c>
    </row>
    <row r="13" spans="1:23" ht="49.5" customHeight="1">
      <c r="A13" s="218"/>
      <c r="B13" s="225"/>
      <c r="C13" s="225"/>
      <c r="D13" s="33" t="s">
        <v>59</v>
      </c>
      <c r="E13" s="102">
        <v>2</v>
      </c>
      <c r="F13" s="35" t="s">
        <v>60</v>
      </c>
      <c r="G13" s="211"/>
      <c r="H13" s="214"/>
      <c r="I13" s="1"/>
      <c r="J13" s="1"/>
      <c r="K13" s="219"/>
      <c r="L13" s="218"/>
      <c r="M13" s="47"/>
      <c r="N13" s="47"/>
      <c r="O13" s="47">
        <v>1</v>
      </c>
      <c r="P13" s="76"/>
      <c r="Q13" s="48"/>
      <c r="R13" s="48"/>
      <c r="S13" s="48"/>
      <c r="T13" s="48"/>
      <c r="U13" s="48"/>
      <c r="V13" s="218"/>
      <c r="W13" s="130" t="s">
        <v>428</v>
      </c>
    </row>
    <row r="14" spans="1:23">
      <c r="A14" s="217"/>
      <c r="B14" s="225"/>
      <c r="C14" s="225"/>
      <c r="D14" s="36" t="s">
        <v>61</v>
      </c>
      <c r="E14" s="102">
        <v>3</v>
      </c>
      <c r="F14" s="35" t="s">
        <v>62</v>
      </c>
      <c r="G14" s="212"/>
      <c r="H14" s="215"/>
      <c r="I14" s="1"/>
      <c r="J14" s="1"/>
      <c r="K14" s="208"/>
      <c r="L14" s="217"/>
      <c r="M14" s="47"/>
      <c r="N14" s="47"/>
      <c r="O14" s="47"/>
      <c r="P14" s="47"/>
      <c r="Q14" s="47"/>
      <c r="R14" s="47"/>
      <c r="S14" s="47">
        <v>1</v>
      </c>
      <c r="T14" s="48"/>
      <c r="U14" s="48"/>
      <c r="V14" s="217"/>
      <c r="W14" s="129"/>
    </row>
    <row r="15" spans="1:23" ht="25.5">
      <c r="A15" s="216">
        <v>4</v>
      </c>
      <c r="B15" s="225" t="s">
        <v>63</v>
      </c>
      <c r="C15" s="225" t="s">
        <v>46</v>
      </c>
      <c r="D15" s="33" t="s">
        <v>64</v>
      </c>
      <c r="E15" s="102">
        <v>1</v>
      </c>
      <c r="F15" s="35" t="s">
        <v>65</v>
      </c>
      <c r="G15" s="210" t="s">
        <v>328</v>
      </c>
      <c r="H15" s="213">
        <v>266.39</v>
      </c>
      <c r="I15" s="1"/>
      <c r="J15" s="1"/>
      <c r="K15" s="207" t="s">
        <v>422</v>
      </c>
      <c r="L15" s="216" t="s">
        <v>361</v>
      </c>
      <c r="M15" s="47"/>
      <c r="N15" s="47"/>
      <c r="O15" s="47"/>
      <c r="P15" s="47"/>
      <c r="Q15" s="47">
        <v>1</v>
      </c>
      <c r="R15" s="48"/>
      <c r="S15" s="48"/>
      <c r="T15" s="48"/>
      <c r="U15" s="48"/>
      <c r="V15" s="213">
        <v>31.84</v>
      </c>
      <c r="W15" s="129" t="s">
        <v>427</v>
      </c>
    </row>
    <row r="16" spans="1:23" ht="25.5">
      <c r="A16" s="217"/>
      <c r="B16" s="225"/>
      <c r="C16" s="225"/>
      <c r="D16" s="33" t="s">
        <v>66</v>
      </c>
      <c r="E16" s="102">
        <v>2</v>
      </c>
      <c r="F16" s="35" t="s">
        <v>67</v>
      </c>
      <c r="G16" s="212"/>
      <c r="H16" s="215"/>
      <c r="I16" s="1"/>
      <c r="J16" s="1"/>
      <c r="K16" s="208"/>
      <c r="L16" s="217"/>
      <c r="M16" s="47"/>
      <c r="N16" s="47">
        <v>1</v>
      </c>
      <c r="O16" s="48"/>
      <c r="P16" s="48"/>
      <c r="Q16" s="48"/>
      <c r="R16" s="48"/>
      <c r="S16" s="48"/>
      <c r="T16" s="48"/>
      <c r="U16" s="48"/>
      <c r="V16" s="215"/>
      <c r="W16" s="129" t="s">
        <v>430</v>
      </c>
    </row>
    <row r="17" spans="1:23" ht="38.25">
      <c r="A17" s="216">
        <v>5</v>
      </c>
      <c r="B17" s="225" t="s">
        <v>68</v>
      </c>
      <c r="C17" s="225" t="s">
        <v>46</v>
      </c>
      <c r="D17" s="35" t="s">
        <v>69</v>
      </c>
      <c r="E17" s="102">
        <v>1</v>
      </c>
      <c r="F17" s="35" t="s">
        <v>70</v>
      </c>
      <c r="G17" s="210" t="s">
        <v>350</v>
      </c>
      <c r="H17" s="213">
        <v>397.81265000000002</v>
      </c>
      <c r="I17" s="1"/>
      <c r="J17" s="1">
        <v>1</v>
      </c>
      <c r="K17" s="216"/>
      <c r="L17" s="216"/>
      <c r="M17" s="48"/>
      <c r="N17" s="48"/>
      <c r="O17" s="48"/>
      <c r="P17" s="48"/>
      <c r="Q17" s="48"/>
      <c r="R17" s="48"/>
      <c r="S17" s="48"/>
      <c r="T17" s="48"/>
      <c r="U17" s="48"/>
      <c r="V17" s="216">
        <v>83.58</v>
      </c>
      <c r="W17" s="141" t="s">
        <v>431</v>
      </c>
    </row>
    <row r="18" spans="1:23" ht="25.5">
      <c r="A18" s="218"/>
      <c r="B18" s="225"/>
      <c r="C18" s="225"/>
      <c r="D18" s="33" t="s">
        <v>71</v>
      </c>
      <c r="E18" s="102">
        <v>2</v>
      </c>
      <c r="F18" s="35" t="s">
        <v>72</v>
      </c>
      <c r="G18" s="211"/>
      <c r="H18" s="214"/>
      <c r="I18" s="1"/>
      <c r="J18" s="1"/>
      <c r="K18" s="218"/>
      <c r="L18" s="218"/>
      <c r="M18" s="47"/>
      <c r="N18" s="47"/>
      <c r="O18" s="47"/>
      <c r="P18" s="47"/>
      <c r="Q18" s="75">
        <v>1</v>
      </c>
      <c r="R18" s="48"/>
      <c r="S18" s="48"/>
      <c r="T18" s="48"/>
      <c r="U18" s="48"/>
      <c r="V18" s="218"/>
      <c r="W18" s="141" t="s">
        <v>447</v>
      </c>
    </row>
    <row r="19" spans="1:23" ht="22.5">
      <c r="A19" s="217"/>
      <c r="B19" s="225"/>
      <c r="C19" s="225"/>
      <c r="D19" s="33" t="s">
        <v>73</v>
      </c>
      <c r="E19" s="102">
        <v>3</v>
      </c>
      <c r="F19" s="35" t="s">
        <v>74</v>
      </c>
      <c r="G19" s="212"/>
      <c r="H19" s="215"/>
      <c r="I19" s="1"/>
      <c r="J19" s="1"/>
      <c r="K19" s="217"/>
      <c r="L19" s="217"/>
      <c r="M19" s="47"/>
      <c r="N19" s="47"/>
      <c r="O19" s="47"/>
      <c r="P19" s="47"/>
      <c r="Q19" s="47">
        <v>1</v>
      </c>
      <c r="R19" s="48"/>
      <c r="S19" s="48"/>
      <c r="T19" s="48"/>
      <c r="U19" s="48"/>
      <c r="V19" s="217"/>
      <c r="W19" s="141" t="s">
        <v>447</v>
      </c>
    </row>
    <row r="20" spans="1:23" ht="25.5">
      <c r="A20" s="216">
        <v>6</v>
      </c>
      <c r="B20" s="225" t="s">
        <v>75</v>
      </c>
      <c r="C20" s="225" t="s">
        <v>46</v>
      </c>
      <c r="D20" s="33" t="s">
        <v>76</v>
      </c>
      <c r="E20" s="102">
        <v>1</v>
      </c>
      <c r="F20" s="35" t="s">
        <v>77</v>
      </c>
      <c r="G20" s="210" t="s">
        <v>353</v>
      </c>
      <c r="H20" s="213">
        <v>265.69</v>
      </c>
      <c r="I20" s="1"/>
      <c r="J20" s="1"/>
      <c r="K20" s="207" t="s">
        <v>423</v>
      </c>
      <c r="L20" s="8"/>
      <c r="M20" s="47"/>
      <c r="N20" s="47"/>
      <c r="O20" s="47"/>
      <c r="P20" s="47"/>
      <c r="Q20" s="47"/>
      <c r="R20" s="47"/>
      <c r="S20" s="47"/>
      <c r="T20" s="47">
        <v>1</v>
      </c>
      <c r="U20" s="48"/>
      <c r="V20" s="216">
        <v>155.76</v>
      </c>
      <c r="W20" s="129"/>
    </row>
    <row r="21" spans="1:23" ht="28.5" customHeight="1">
      <c r="A21" s="217"/>
      <c r="B21" s="225"/>
      <c r="C21" s="225"/>
      <c r="D21" s="33" t="s">
        <v>78</v>
      </c>
      <c r="E21" s="102">
        <v>2</v>
      </c>
      <c r="F21" s="35" t="s">
        <v>79</v>
      </c>
      <c r="G21" s="212"/>
      <c r="H21" s="215"/>
      <c r="I21" s="1"/>
      <c r="J21" s="1"/>
      <c r="K21" s="208"/>
      <c r="L21" s="8"/>
      <c r="M21" s="47"/>
      <c r="N21" s="47"/>
      <c r="O21" s="47"/>
      <c r="P21" s="47"/>
      <c r="Q21" s="47"/>
      <c r="R21" s="47"/>
      <c r="S21" s="47"/>
      <c r="T21" s="47">
        <v>1</v>
      </c>
      <c r="U21" s="48"/>
      <c r="V21" s="217"/>
      <c r="W21" s="129"/>
    </row>
    <row r="22" spans="1:23" ht="38.25">
      <c r="A22" s="216">
        <v>7</v>
      </c>
      <c r="B22" s="225" t="s">
        <v>80</v>
      </c>
      <c r="C22" s="225" t="s">
        <v>46</v>
      </c>
      <c r="D22" s="33" t="s">
        <v>81</v>
      </c>
      <c r="E22" s="102">
        <v>1</v>
      </c>
      <c r="F22" s="35" t="s">
        <v>82</v>
      </c>
      <c r="G22" s="210" t="s">
        <v>353</v>
      </c>
      <c r="H22" s="213">
        <v>268.32</v>
      </c>
      <c r="I22" s="1"/>
      <c r="J22" s="1"/>
      <c r="K22" s="207" t="s">
        <v>424</v>
      </c>
      <c r="L22" s="216" t="s">
        <v>361</v>
      </c>
      <c r="M22" s="47"/>
      <c r="N22" s="47"/>
      <c r="O22" s="47"/>
      <c r="P22" s="47"/>
      <c r="Q22" s="47"/>
      <c r="R22" s="47"/>
      <c r="S22" s="47"/>
      <c r="T22" s="47">
        <v>1</v>
      </c>
      <c r="U22" s="48"/>
      <c r="V22" s="216">
        <v>69.27</v>
      </c>
      <c r="W22" s="129"/>
    </row>
    <row r="23" spans="1:23" ht="30">
      <c r="A23" s="217"/>
      <c r="B23" s="225"/>
      <c r="C23" s="225"/>
      <c r="D23" s="33" t="s">
        <v>83</v>
      </c>
      <c r="E23" s="102">
        <v>2</v>
      </c>
      <c r="F23" s="35" t="s">
        <v>84</v>
      </c>
      <c r="G23" s="212"/>
      <c r="H23" s="215"/>
      <c r="I23" s="1"/>
      <c r="J23" s="1">
        <v>1</v>
      </c>
      <c r="K23" s="208"/>
      <c r="L23" s="217"/>
      <c r="M23" s="48"/>
      <c r="N23" s="48"/>
      <c r="O23" s="48"/>
      <c r="P23" s="48"/>
      <c r="Q23" s="48"/>
      <c r="R23" s="48"/>
      <c r="S23" s="48"/>
      <c r="T23" s="48"/>
      <c r="U23" s="48"/>
      <c r="V23" s="217"/>
      <c r="W23" s="129" t="s">
        <v>443</v>
      </c>
    </row>
    <row r="24" spans="1:23" ht="30">
      <c r="A24" s="216">
        <v>8</v>
      </c>
      <c r="B24" s="225" t="s">
        <v>85</v>
      </c>
      <c r="C24" s="225" t="s">
        <v>46</v>
      </c>
      <c r="D24" s="33" t="s">
        <v>86</v>
      </c>
      <c r="E24" s="102">
        <v>1</v>
      </c>
      <c r="F24" s="35" t="s">
        <v>87</v>
      </c>
      <c r="G24" s="210" t="s">
        <v>329</v>
      </c>
      <c r="H24" s="213">
        <v>266.07</v>
      </c>
      <c r="I24" s="1"/>
      <c r="J24" s="1"/>
      <c r="K24" s="207" t="s">
        <v>425</v>
      </c>
      <c r="L24" s="216" t="s">
        <v>361</v>
      </c>
      <c r="M24" s="47"/>
      <c r="N24" s="47"/>
      <c r="O24" s="47"/>
      <c r="P24" s="47"/>
      <c r="Q24" s="47"/>
      <c r="R24" s="47"/>
      <c r="S24" s="47"/>
      <c r="T24" s="47">
        <v>1</v>
      </c>
      <c r="U24" s="48"/>
      <c r="V24" s="216">
        <v>148.86000000000001</v>
      </c>
      <c r="W24" s="129" t="s">
        <v>432</v>
      </c>
    </row>
    <row r="25" spans="1:23" ht="25.5">
      <c r="A25" s="217"/>
      <c r="B25" s="225"/>
      <c r="C25" s="225"/>
      <c r="D25" s="35" t="s">
        <v>88</v>
      </c>
      <c r="E25" s="102">
        <v>2</v>
      </c>
      <c r="F25" s="35" t="s">
        <v>89</v>
      </c>
      <c r="G25" s="212"/>
      <c r="H25" s="215"/>
      <c r="I25" s="1"/>
      <c r="J25" s="1"/>
      <c r="K25" s="208"/>
      <c r="L25" s="217"/>
      <c r="M25" s="47"/>
      <c r="N25" s="47"/>
      <c r="O25" s="47"/>
      <c r="P25" s="47"/>
      <c r="Q25" s="47"/>
      <c r="R25" s="47"/>
      <c r="S25" s="47"/>
      <c r="T25" s="47">
        <v>1</v>
      </c>
      <c r="U25" s="48"/>
      <c r="V25" s="217"/>
      <c r="W25" s="129"/>
    </row>
    <row r="26" spans="1:23">
      <c r="A26" s="216">
        <v>9</v>
      </c>
      <c r="B26" s="225" t="s">
        <v>90</v>
      </c>
      <c r="C26" s="225" t="s">
        <v>91</v>
      </c>
      <c r="D26" s="35" t="s">
        <v>92</v>
      </c>
      <c r="E26" s="102">
        <v>1</v>
      </c>
      <c r="F26" s="35" t="s">
        <v>93</v>
      </c>
      <c r="G26" s="210" t="s">
        <v>439</v>
      </c>
      <c r="H26" s="213">
        <v>402.36</v>
      </c>
      <c r="I26" s="1"/>
      <c r="J26" s="1">
        <v>1</v>
      </c>
      <c r="K26" s="8"/>
      <c r="L26" s="8"/>
      <c r="M26" s="48"/>
      <c r="N26" s="48"/>
      <c r="O26" s="48"/>
      <c r="P26" s="48"/>
      <c r="Q26" s="48"/>
      <c r="R26" s="48"/>
      <c r="S26" s="48"/>
      <c r="T26" s="48"/>
      <c r="U26" s="48"/>
      <c r="V26" s="213"/>
      <c r="W26" s="141" t="s">
        <v>445</v>
      </c>
    </row>
    <row r="27" spans="1:23">
      <c r="A27" s="218"/>
      <c r="B27" s="225"/>
      <c r="C27" s="225"/>
      <c r="D27" s="35" t="s">
        <v>94</v>
      </c>
      <c r="E27" s="102">
        <v>2</v>
      </c>
      <c r="F27" s="35" t="s">
        <v>95</v>
      </c>
      <c r="G27" s="211"/>
      <c r="H27" s="214"/>
      <c r="I27" s="1"/>
      <c r="J27" s="1">
        <v>1</v>
      </c>
      <c r="K27" s="8"/>
      <c r="L27" s="8"/>
      <c r="M27" s="48"/>
      <c r="N27" s="48"/>
      <c r="O27" s="48"/>
      <c r="P27" s="48"/>
      <c r="Q27" s="48"/>
      <c r="R27" s="48"/>
      <c r="S27" s="48"/>
      <c r="T27" s="48"/>
      <c r="U27" s="48"/>
      <c r="V27" s="214"/>
      <c r="W27" s="141" t="s">
        <v>446</v>
      </c>
    </row>
    <row r="28" spans="1:23">
      <c r="A28" s="217"/>
      <c r="B28" s="225"/>
      <c r="C28" s="225"/>
      <c r="D28" s="35" t="s">
        <v>96</v>
      </c>
      <c r="E28" s="102">
        <v>3</v>
      </c>
      <c r="F28" s="35" t="s">
        <v>97</v>
      </c>
      <c r="G28" s="212"/>
      <c r="H28" s="215"/>
      <c r="I28" s="1"/>
      <c r="J28" s="1"/>
      <c r="K28" s="8"/>
      <c r="L28" s="8"/>
      <c r="M28" s="75"/>
      <c r="N28" s="75">
        <v>1</v>
      </c>
      <c r="O28" s="48"/>
      <c r="P28" s="48"/>
      <c r="Q28" s="48"/>
      <c r="R28" s="48"/>
      <c r="S28" s="48"/>
      <c r="T28" s="48"/>
      <c r="U28" s="48"/>
      <c r="V28" s="215"/>
      <c r="W28" s="141" t="s">
        <v>413</v>
      </c>
    </row>
    <row r="29" spans="1:23" ht="45">
      <c r="A29" s="65">
        <v>10</v>
      </c>
      <c r="B29" s="34" t="s">
        <v>98</v>
      </c>
      <c r="C29" s="34" t="s">
        <v>99</v>
      </c>
      <c r="D29" s="35" t="s">
        <v>100</v>
      </c>
      <c r="E29" s="102">
        <v>1</v>
      </c>
      <c r="F29" s="35" t="s">
        <v>101</v>
      </c>
      <c r="G29" s="44" t="s">
        <v>330</v>
      </c>
      <c r="H29" s="1">
        <v>129.46</v>
      </c>
      <c r="I29" s="1"/>
      <c r="J29" s="1"/>
      <c r="K29" s="138" t="s">
        <v>426</v>
      </c>
      <c r="L29" s="8"/>
      <c r="M29" s="47"/>
      <c r="N29" s="47"/>
      <c r="O29" s="47"/>
      <c r="P29" s="47"/>
      <c r="Q29" s="47"/>
      <c r="R29" s="47"/>
      <c r="S29" s="47">
        <v>1</v>
      </c>
      <c r="T29" s="48"/>
      <c r="U29" s="48"/>
      <c r="V29" s="127">
        <v>65.739999999999995</v>
      </c>
      <c r="W29" s="129" t="s">
        <v>444</v>
      </c>
    </row>
    <row r="30" spans="1:23">
      <c r="A30" s="216">
        <v>11</v>
      </c>
      <c r="B30" s="225" t="s">
        <v>102</v>
      </c>
      <c r="C30" s="226" t="s">
        <v>103</v>
      </c>
      <c r="D30" s="35" t="s">
        <v>104</v>
      </c>
      <c r="E30" s="103">
        <v>1</v>
      </c>
      <c r="F30" s="35" t="s">
        <v>105</v>
      </c>
      <c r="G30" s="210" t="s">
        <v>331</v>
      </c>
      <c r="H30" s="213">
        <v>266.86</v>
      </c>
      <c r="I30" s="1"/>
      <c r="J30" s="1"/>
      <c r="K30" s="216"/>
      <c r="L30" s="216"/>
      <c r="M30" s="47"/>
      <c r="N30" s="47"/>
      <c r="O30" s="47"/>
      <c r="P30" s="47">
        <v>1</v>
      </c>
      <c r="Q30" s="48"/>
      <c r="R30" s="48"/>
      <c r="S30" s="48"/>
      <c r="T30" s="48"/>
      <c r="U30" s="48"/>
      <c r="V30" s="216">
        <v>93.53</v>
      </c>
      <c r="W30" s="129"/>
    </row>
    <row r="31" spans="1:23">
      <c r="A31" s="217"/>
      <c r="B31" s="225"/>
      <c r="C31" s="226"/>
      <c r="D31" s="35" t="s">
        <v>106</v>
      </c>
      <c r="E31" s="103">
        <v>2</v>
      </c>
      <c r="F31" s="35" t="s">
        <v>105</v>
      </c>
      <c r="G31" s="212"/>
      <c r="H31" s="215"/>
      <c r="I31" s="1"/>
      <c r="J31" s="1"/>
      <c r="K31" s="217"/>
      <c r="L31" s="217"/>
      <c r="M31" s="47"/>
      <c r="N31" s="47"/>
      <c r="O31" s="47"/>
      <c r="P31" s="47"/>
      <c r="Q31" s="47"/>
      <c r="R31" s="47">
        <v>1</v>
      </c>
      <c r="S31" s="48"/>
      <c r="T31" s="48"/>
      <c r="U31" s="48"/>
      <c r="V31" s="217"/>
      <c r="W31" s="129"/>
    </row>
    <row r="32" spans="1:23" ht="15.75">
      <c r="A32" s="66"/>
      <c r="B32" s="224" t="s">
        <v>22</v>
      </c>
      <c r="C32" s="224"/>
      <c r="D32" s="224"/>
      <c r="E32" s="113">
        <f>E9+E11+E14+E16+E19+E21+E23+E25+E28+E29+E31</f>
        <v>24</v>
      </c>
      <c r="F32" s="114"/>
      <c r="G32" s="114"/>
      <c r="H32" s="116">
        <f>SUM(H8:H31)</f>
        <v>3196.3226500000005</v>
      </c>
      <c r="I32" s="114">
        <f t="shared" ref="I32:U32" si="0">SUM(I8:I31)</f>
        <v>0</v>
      </c>
      <c r="J32" s="114">
        <f>SUM(J8:J31)</f>
        <v>5</v>
      </c>
      <c r="K32" s="115"/>
      <c r="L32" s="115"/>
      <c r="M32" s="113">
        <f t="shared" ref="M32:R32" si="1">SUM(M8:M31)</f>
        <v>0</v>
      </c>
      <c r="N32" s="113">
        <f t="shared" si="1"/>
        <v>2</v>
      </c>
      <c r="O32" s="113">
        <f t="shared" si="1"/>
        <v>2</v>
      </c>
      <c r="P32" s="113">
        <f t="shared" si="1"/>
        <v>1</v>
      </c>
      <c r="Q32" s="113">
        <f t="shared" si="1"/>
        <v>4</v>
      </c>
      <c r="R32" s="113">
        <f t="shared" si="1"/>
        <v>1</v>
      </c>
      <c r="S32" s="113">
        <f t="shared" si="0"/>
        <v>3</v>
      </c>
      <c r="T32" s="113">
        <f t="shared" si="0"/>
        <v>6</v>
      </c>
      <c r="U32" s="113">
        <f t="shared" si="0"/>
        <v>0</v>
      </c>
      <c r="V32" s="113">
        <f>SUM(V8:V31)</f>
        <v>848.42</v>
      </c>
      <c r="W32" s="131"/>
    </row>
  </sheetData>
  <mergeCells count="105">
    <mergeCell ref="A8:A9"/>
    <mergeCell ref="A10:A11"/>
    <mergeCell ref="A12:A14"/>
    <mergeCell ref="A15:A16"/>
    <mergeCell ref="A20:A21"/>
    <mergeCell ref="A22:A23"/>
    <mergeCell ref="A24:A25"/>
    <mergeCell ref="A26:A28"/>
    <mergeCell ref="A30:A31"/>
    <mergeCell ref="A17:A19"/>
    <mergeCell ref="K6:K7"/>
    <mergeCell ref="L6:L7"/>
    <mergeCell ref="B8:B9"/>
    <mergeCell ref="C8:C9"/>
    <mergeCell ref="B10:B11"/>
    <mergeCell ref="C10:C11"/>
    <mergeCell ref="B12:B14"/>
    <mergeCell ref="C12:C14"/>
    <mergeCell ref="G8:G9"/>
    <mergeCell ref="H8:H9"/>
    <mergeCell ref="G12:G14"/>
    <mergeCell ref="K10:K11"/>
    <mergeCell ref="L10:L11"/>
    <mergeCell ref="V3:W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V8:V9"/>
    <mergeCell ref="G10:G11"/>
    <mergeCell ref="H10:H11"/>
    <mergeCell ref="V10:V11"/>
    <mergeCell ref="K8:K9"/>
    <mergeCell ref="L8:L9"/>
    <mergeCell ref="B32:D32"/>
    <mergeCell ref="B26:B28"/>
    <mergeCell ref="C26:C28"/>
    <mergeCell ref="B15:B16"/>
    <mergeCell ref="C15:C16"/>
    <mergeCell ref="B17:B19"/>
    <mergeCell ref="C17:C19"/>
    <mergeCell ref="B20:B21"/>
    <mergeCell ref="C20:C21"/>
    <mergeCell ref="B30:B31"/>
    <mergeCell ref="C30:C31"/>
    <mergeCell ref="B22:B23"/>
    <mergeCell ref="C22:C23"/>
    <mergeCell ref="B24:B25"/>
    <mergeCell ref="C24:C25"/>
    <mergeCell ref="G17:G19"/>
    <mergeCell ref="H17:H19"/>
    <mergeCell ref="V17:V19"/>
    <mergeCell ref="L17:L19"/>
    <mergeCell ref="V12:V14"/>
    <mergeCell ref="G15:G16"/>
    <mergeCell ref="H12:H14"/>
    <mergeCell ref="H15:H16"/>
    <mergeCell ref="V15:V16"/>
    <mergeCell ref="K12:K14"/>
    <mergeCell ref="L12:L14"/>
    <mergeCell ref="K15:K16"/>
    <mergeCell ref="L15:L16"/>
    <mergeCell ref="K20:K21"/>
    <mergeCell ref="A3:U3"/>
    <mergeCell ref="G26:G28"/>
    <mergeCell ref="H26:H28"/>
    <mergeCell ref="V26:V28"/>
    <mergeCell ref="G30:G31"/>
    <mergeCell ref="V30:V31"/>
    <mergeCell ref="H30:H31"/>
    <mergeCell ref="K30:K31"/>
    <mergeCell ref="L30:L31"/>
    <mergeCell ref="G22:G23"/>
    <mergeCell ref="H22:H23"/>
    <mergeCell ref="V22:V23"/>
    <mergeCell ref="G24:G25"/>
    <mergeCell ref="H24:H25"/>
    <mergeCell ref="V24:V25"/>
    <mergeCell ref="K22:K23"/>
    <mergeCell ref="L22:L23"/>
    <mergeCell ref="K24:K25"/>
    <mergeCell ref="L24:L25"/>
    <mergeCell ref="G20:G21"/>
    <mergeCell ref="H20:H21"/>
    <mergeCell ref="V20:V21"/>
    <mergeCell ref="K17:K19"/>
  </mergeCells>
  <pageMargins left="0.11811023622047245" right="0" top="0.11811023622047245" bottom="0.15748031496062992" header="0.11811023622047245" footer="0.11811023622047245"/>
  <pageSetup scale="78" orientation="landscape" r:id="rId1"/>
  <headerFooter differentOddEven="1" scaleWithDoc="0" alignWithMargins="0">
    <firstFooter>&amp;C3</first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zoomScale="94" zoomScaleNormal="9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Y12" sqref="Y12"/>
    </sheetView>
  </sheetViews>
  <sheetFormatPr defaultRowHeight="15"/>
  <cols>
    <col min="1" max="1" width="4.28515625" style="67" customWidth="1"/>
    <col min="2" max="2" width="7.42578125" customWidth="1"/>
    <col min="3" max="3" width="9.42578125" customWidth="1"/>
    <col min="4" max="4" width="11" customWidth="1"/>
    <col min="5" max="5" width="4.140625" style="93" customWidth="1"/>
    <col min="6" max="6" width="15.7109375" customWidth="1"/>
    <col min="7" max="7" width="12" customWidth="1"/>
    <col min="8" max="8" width="8.140625" customWidth="1"/>
    <col min="9" max="9" width="6.42578125" hidden="1" customWidth="1"/>
    <col min="10" max="10" width="2.5703125" hidden="1" customWidth="1"/>
    <col min="11" max="11" width="9" customWidth="1"/>
    <col min="12" max="12" width="7.5703125" customWidth="1"/>
    <col min="13" max="13" width="3.7109375" customWidth="1"/>
    <col min="14" max="14" width="5.28515625" customWidth="1"/>
    <col min="15" max="15" width="2.7109375" customWidth="1"/>
    <col min="16" max="16" width="2.5703125" customWidth="1"/>
    <col min="17" max="17" width="3.42578125" customWidth="1"/>
    <col min="18" max="18" width="2.42578125" customWidth="1"/>
    <col min="19" max="19" width="3.140625" customWidth="1"/>
    <col min="20" max="20" width="4.85546875" customWidth="1"/>
    <col min="21" max="21" width="4.5703125" customWidth="1"/>
    <col min="22" max="22" width="6.140625" customWidth="1"/>
    <col min="23" max="23" width="10.140625" customWidth="1"/>
  </cols>
  <sheetData>
    <row r="1" spans="1:26" ht="18" customHeight="1">
      <c r="A1" s="229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26">
      <c r="A2" s="240" t="str">
        <f>Patna!A2</f>
        <v>Progress Report for the construction of Girls Hostel (2010-11)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1:26" ht="18.75" customHeight="1">
      <c r="A3" s="260" t="s">
        <v>386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55" t="str">
        <f>Summary!V3</f>
        <v>Date:31.08.2014</v>
      </c>
      <c r="W3" s="228"/>
      <c r="Z3" s="3"/>
    </row>
    <row r="4" spans="1:26" ht="33" customHeight="1">
      <c r="A4" s="262" t="s">
        <v>415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4"/>
    </row>
    <row r="5" spans="1:26" ht="12" customHeight="1">
      <c r="A5" s="236" t="s">
        <v>0</v>
      </c>
      <c r="B5" s="236" t="s">
        <v>1</v>
      </c>
      <c r="C5" s="236" t="s">
        <v>2</v>
      </c>
      <c r="D5" s="236" t="s">
        <v>3</v>
      </c>
      <c r="E5" s="236" t="s">
        <v>0</v>
      </c>
      <c r="F5" s="236" t="s">
        <v>4</v>
      </c>
      <c r="G5" s="236" t="s">
        <v>5</v>
      </c>
      <c r="H5" s="236" t="s">
        <v>6</v>
      </c>
      <c r="I5" s="236" t="s">
        <v>20</v>
      </c>
      <c r="J5" s="241" t="s">
        <v>16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36" t="s">
        <v>21</v>
      </c>
      <c r="W5" s="257" t="s">
        <v>14</v>
      </c>
    </row>
    <row r="6" spans="1:26" ht="24" customHeight="1">
      <c r="A6" s="236"/>
      <c r="B6" s="236"/>
      <c r="C6" s="236"/>
      <c r="D6" s="236"/>
      <c r="E6" s="236"/>
      <c r="F6" s="236"/>
      <c r="G6" s="236"/>
      <c r="H6" s="236"/>
      <c r="I6" s="236"/>
      <c r="J6" s="233" t="s">
        <v>7</v>
      </c>
      <c r="K6" s="236" t="s">
        <v>358</v>
      </c>
      <c r="L6" s="236" t="s">
        <v>376</v>
      </c>
      <c r="M6" s="234" t="s">
        <v>15</v>
      </c>
      <c r="N6" s="265" t="s">
        <v>10</v>
      </c>
      <c r="O6" s="236" t="s">
        <v>9</v>
      </c>
      <c r="P6" s="242" t="s">
        <v>17</v>
      </c>
      <c r="Q6" s="242"/>
      <c r="R6" s="236" t="s">
        <v>18</v>
      </c>
      <c r="S6" s="236"/>
      <c r="T6" s="256" t="s">
        <v>13</v>
      </c>
      <c r="U6" s="235" t="s">
        <v>8</v>
      </c>
      <c r="V6" s="236"/>
      <c r="W6" s="257"/>
    </row>
    <row r="7" spans="1:26" ht="24.75" customHeight="1">
      <c r="A7" s="236"/>
      <c r="B7" s="236"/>
      <c r="C7" s="236"/>
      <c r="D7" s="236"/>
      <c r="E7" s="236"/>
      <c r="F7" s="236"/>
      <c r="G7" s="236"/>
      <c r="H7" s="236"/>
      <c r="I7" s="236"/>
      <c r="J7" s="233"/>
      <c r="K7" s="236"/>
      <c r="L7" s="236"/>
      <c r="M7" s="234"/>
      <c r="N7" s="265"/>
      <c r="O7" s="236"/>
      <c r="P7" s="28" t="s">
        <v>11</v>
      </c>
      <c r="Q7" s="28" t="s">
        <v>12</v>
      </c>
      <c r="R7" s="28" t="s">
        <v>11</v>
      </c>
      <c r="S7" s="28" t="s">
        <v>12</v>
      </c>
      <c r="T7" s="256"/>
      <c r="U7" s="235"/>
      <c r="V7" s="236"/>
      <c r="W7" s="257"/>
    </row>
    <row r="8" spans="1:26" ht="15" customHeight="1">
      <c r="A8" s="225">
        <v>1</v>
      </c>
      <c r="B8" s="225" t="s">
        <v>107</v>
      </c>
      <c r="C8" s="225" t="s">
        <v>108</v>
      </c>
      <c r="D8" s="35" t="s">
        <v>109</v>
      </c>
      <c r="E8" s="102">
        <v>1</v>
      </c>
      <c r="F8" s="71" t="s">
        <v>110</v>
      </c>
      <c r="G8" s="247" t="s">
        <v>332</v>
      </c>
      <c r="H8" s="249">
        <v>255.29</v>
      </c>
      <c r="I8" s="26"/>
      <c r="J8" s="26"/>
      <c r="K8" s="253" t="s">
        <v>363</v>
      </c>
      <c r="L8" s="194" t="s">
        <v>377</v>
      </c>
      <c r="M8" s="62"/>
      <c r="N8" s="62"/>
      <c r="O8" s="62"/>
      <c r="P8" s="62"/>
      <c r="Q8" s="62"/>
      <c r="R8" s="62"/>
      <c r="S8" s="62"/>
      <c r="T8" s="62">
        <v>1</v>
      </c>
      <c r="U8" s="63"/>
      <c r="V8" s="251">
        <v>114.6</v>
      </c>
      <c r="W8" s="18"/>
    </row>
    <row r="9" spans="1:26" ht="25.5">
      <c r="A9" s="225"/>
      <c r="B9" s="225"/>
      <c r="C9" s="225"/>
      <c r="D9" s="35" t="s">
        <v>108</v>
      </c>
      <c r="E9" s="102">
        <v>2</v>
      </c>
      <c r="F9" s="71" t="s">
        <v>111</v>
      </c>
      <c r="G9" s="248"/>
      <c r="H9" s="250"/>
      <c r="I9" s="1"/>
      <c r="J9" s="1"/>
      <c r="K9" s="254"/>
      <c r="L9" s="254"/>
      <c r="M9" s="47"/>
      <c r="N9" s="47"/>
      <c r="O9" s="47"/>
      <c r="P9" s="47"/>
      <c r="Q9" s="47"/>
      <c r="R9" s="47"/>
      <c r="S9" s="47"/>
      <c r="T9" s="47">
        <v>1</v>
      </c>
      <c r="U9" s="48"/>
      <c r="V9" s="252"/>
      <c r="W9" s="1"/>
    </row>
    <row r="10" spans="1:26">
      <c r="A10" s="225">
        <v>2</v>
      </c>
      <c r="B10" s="225" t="s">
        <v>112</v>
      </c>
      <c r="C10" s="225" t="s">
        <v>113</v>
      </c>
      <c r="D10" s="33" t="s">
        <v>113</v>
      </c>
      <c r="E10" s="102">
        <v>1</v>
      </c>
      <c r="F10" s="72" t="s">
        <v>114</v>
      </c>
      <c r="G10" s="247" t="s">
        <v>380</v>
      </c>
      <c r="H10" s="213">
        <v>377.77</v>
      </c>
      <c r="I10" s="1"/>
      <c r="J10" s="1"/>
      <c r="K10" s="1"/>
      <c r="L10" s="1"/>
      <c r="M10" s="48"/>
      <c r="N10" s="48"/>
      <c r="O10" s="48"/>
      <c r="P10" s="48"/>
      <c r="Q10" s="48"/>
      <c r="R10" s="48"/>
      <c r="S10" s="48"/>
      <c r="T10" s="48"/>
      <c r="U10" s="48"/>
      <c r="V10" s="213"/>
      <c r="W10" s="1"/>
    </row>
    <row r="11" spans="1:26">
      <c r="A11" s="225"/>
      <c r="B11" s="225"/>
      <c r="C11" s="225"/>
      <c r="D11" s="33" t="s">
        <v>115</v>
      </c>
      <c r="E11" s="102">
        <v>2</v>
      </c>
      <c r="F11" s="71" t="s">
        <v>116</v>
      </c>
      <c r="G11" s="259"/>
      <c r="H11" s="214"/>
      <c r="I11" s="1"/>
      <c r="J11" s="1"/>
      <c r="K11" s="1"/>
      <c r="L11" s="1"/>
      <c r="M11" s="48"/>
      <c r="N11" s="48"/>
      <c r="O11" s="48"/>
      <c r="P11" s="48"/>
      <c r="Q11" s="48"/>
      <c r="R11" s="48"/>
      <c r="S11" s="48"/>
      <c r="T11" s="48"/>
      <c r="U11" s="48"/>
      <c r="V11" s="214"/>
      <c r="W11" s="1"/>
    </row>
    <row r="12" spans="1:26">
      <c r="A12" s="225"/>
      <c r="B12" s="225"/>
      <c r="C12" s="225"/>
      <c r="D12" s="33" t="s">
        <v>117</v>
      </c>
      <c r="E12" s="102">
        <v>3</v>
      </c>
      <c r="F12" s="71" t="s">
        <v>118</v>
      </c>
      <c r="G12" s="248"/>
      <c r="H12" s="215"/>
      <c r="I12" s="1"/>
      <c r="J12" s="1"/>
      <c r="K12" s="1"/>
      <c r="L12" s="1"/>
      <c r="M12" s="48"/>
      <c r="N12" s="48"/>
      <c r="O12" s="48"/>
      <c r="P12" s="48"/>
      <c r="Q12" s="48"/>
      <c r="R12" s="48"/>
      <c r="S12" s="48"/>
      <c r="T12" s="48"/>
      <c r="U12" s="48"/>
      <c r="V12" s="215"/>
      <c r="W12" s="1"/>
    </row>
    <row r="13" spans="1:26" ht="25.5">
      <c r="A13" s="225">
        <v>3</v>
      </c>
      <c r="B13" s="225" t="s">
        <v>119</v>
      </c>
      <c r="C13" s="225" t="s">
        <v>113</v>
      </c>
      <c r="D13" s="33" t="s">
        <v>120</v>
      </c>
      <c r="E13" s="102">
        <v>1</v>
      </c>
      <c r="F13" s="71" t="s">
        <v>121</v>
      </c>
      <c r="G13" s="247" t="s">
        <v>332</v>
      </c>
      <c r="H13" s="213">
        <v>251.72</v>
      </c>
      <c r="I13" s="1"/>
      <c r="J13" s="1">
        <v>1</v>
      </c>
      <c r="K13" s="1"/>
      <c r="L13" s="1"/>
      <c r="M13" s="48"/>
      <c r="N13" s="48"/>
      <c r="O13" s="48"/>
      <c r="P13" s="48"/>
      <c r="Q13" s="48"/>
      <c r="R13" s="48"/>
      <c r="S13" s="48"/>
      <c r="T13" s="48"/>
      <c r="U13" s="48"/>
      <c r="V13" s="213"/>
      <c r="W13" s="1"/>
    </row>
    <row r="14" spans="1:26">
      <c r="A14" s="225"/>
      <c r="B14" s="225"/>
      <c r="C14" s="225"/>
      <c r="D14" s="33" t="s">
        <v>122</v>
      </c>
      <c r="E14" s="102">
        <v>2</v>
      </c>
      <c r="F14" s="72" t="s">
        <v>123</v>
      </c>
      <c r="G14" s="248"/>
      <c r="H14" s="215"/>
      <c r="I14" s="1"/>
      <c r="J14" s="1">
        <v>1</v>
      </c>
      <c r="K14" s="1"/>
      <c r="L14" s="1"/>
      <c r="M14" s="48"/>
      <c r="N14" s="48"/>
      <c r="O14" s="48"/>
      <c r="P14" s="48"/>
      <c r="Q14" s="48"/>
      <c r="R14" s="48"/>
      <c r="S14" s="48"/>
      <c r="T14" s="48"/>
      <c r="U14" s="48"/>
      <c r="V14" s="215"/>
      <c r="W14" s="1" t="s">
        <v>352</v>
      </c>
    </row>
    <row r="15" spans="1:26">
      <c r="A15" s="225">
        <v>4</v>
      </c>
      <c r="B15" s="225" t="s">
        <v>124</v>
      </c>
      <c r="C15" s="225" t="s">
        <v>113</v>
      </c>
      <c r="D15" s="33" t="s">
        <v>125</v>
      </c>
      <c r="E15" s="102">
        <v>1</v>
      </c>
      <c r="F15" s="71" t="s">
        <v>126</v>
      </c>
      <c r="G15" s="247" t="s">
        <v>380</v>
      </c>
      <c r="H15" s="213">
        <v>251.3</v>
      </c>
      <c r="I15" s="1"/>
      <c r="J15" s="1"/>
      <c r="K15" s="1"/>
      <c r="L15" s="1"/>
      <c r="M15" s="76"/>
      <c r="N15" s="76"/>
      <c r="O15" s="76"/>
      <c r="P15" s="76"/>
      <c r="Q15" s="76"/>
      <c r="R15" s="76"/>
      <c r="S15" s="48"/>
      <c r="T15" s="48"/>
      <c r="U15" s="48"/>
      <c r="V15" s="213"/>
      <c r="W15" s="1"/>
    </row>
    <row r="16" spans="1:26" ht="25.5">
      <c r="A16" s="225"/>
      <c r="B16" s="225"/>
      <c r="C16" s="225"/>
      <c r="D16" s="33" t="s">
        <v>127</v>
      </c>
      <c r="E16" s="102">
        <v>2</v>
      </c>
      <c r="F16" s="71" t="s">
        <v>128</v>
      </c>
      <c r="G16" s="248"/>
      <c r="H16" s="215"/>
      <c r="I16" s="1"/>
      <c r="J16" s="1"/>
      <c r="K16" s="1"/>
      <c r="L16" s="1"/>
      <c r="M16" s="76"/>
      <c r="N16" s="76"/>
      <c r="O16" s="76"/>
      <c r="P16" s="76"/>
      <c r="Q16" s="76"/>
      <c r="R16" s="76"/>
      <c r="S16" s="48"/>
      <c r="T16" s="48"/>
      <c r="U16" s="48"/>
      <c r="V16" s="215"/>
      <c r="W16" s="1"/>
    </row>
    <row r="17" spans="1:23">
      <c r="A17" s="95"/>
      <c r="B17" s="18"/>
      <c r="C17" s="258" t="s">
        <v>22</v>
      </c>
      <c r="D17" s="258"/>
      <c r="E17" s="105">
        <f>E9+E12+E14+E16</f>
        <v>9</v>
      </c>
      <c r="F17" s="26"/>
      <c r="G17" s="1"/>
      <c r="H17" s="1">
        <f>SUM(H8:H16)</f>
        <v>1136.08</v>
      </c>
      <c r="I17" s="1">
        <f t="shared" ref="I17:V17" si="0">SUM(I8:I16)</f>
        <v>0</v>
      </c>
      <c r="J17" s="1">
        <f t="shared" si="0"/>
        <v>2</v>
      </c>
      <c r="K17" s="1"/>
      <c r="L17" s="1"/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>SUM(S8:S16)</f>
        <v>0</v>
      </c>
      <c r="T17" s="4">
        <f>SUM(T8:T16)</f>
        <v>2</v>
      </c>
      <c r="U17" s="4">
        <f t="shared" si="0"/>
        <v>0</v>
      </c>
      <c r="V17" s="4">
        <f t="shared" si="0"/>
        <v>114.6</v>
      </c>
      <c r="W17" s="1"/>
    </row>
  </sheetData>
  <mergeCells count="54"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O6:O7"/>
    <mergeCell ref="G8:G9"/>
    <mergeCell ref="H8:H9"/>
    <mergeCell ref="V8:V9"/>
    <mergeCell ref="K8:K9"/>
    <mergeCell ref="L8:L9"/>
  </mergeCells>
  <pageMargins left="0.2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3" zoomScaleSheetLayoutView="83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8" sqref="V18"/>
    </sheetView>
  </sheetViews>
  <sheetFormatPr defaultRowHeight="15"/>
  <cols>
    <col min="1" max="1" width="4.42578125" style="92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5" style="97" customWidth="1"/>
    <col min="10" max="10" width="5.140625" hidden="1" customWidth="1"/>
    <col min="11" max="11" width="11.140625" style="67" customWidth="1"/>
    <col min="12" max="12" width="11.42578125" style="67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8.85546875" customWidth="1"/>
    <col min="23" max="23" width="16" customWidth="1"/>
  </cols>
  <sheetData>
    <row r="1" spans="1:23">
      <c r="A1" s="229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23" ht="15" customHeight="1">
      <c r="A2" s="268" t="str">
        <f>Patna!A2</f>
        <v>Progress Report for the construction of Girls Hostel (2010-11)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20.100000000000001" customHeight="1">
      <c r="A3" s="209" t="s">
        <v>409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27" t="str">
        <f>Summary!V3</f>
        <v>Date:31.08.2014</v>
      </c>
      <c r="W3" s="228"/>
    </row>
    <row r="4" spans="1:23" ht="20.100000000000001" customHeight="1">
      <c r="A4" s="267" t="s">
        <v>416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</row>
    <row r="5" spans="1:23" ht="13.5" customHeight="1">
      <c r="A5" s="266" t="s">
        <v>0</v>
      </c>
      <c r="B5" s="236" t="s">
        <v>1</v>
      </c>
      <c r="C5" s="236" t="s">
        <v>2</v>
      </c>
      <c r="D5" s="236" t="s">
        <v>3</v>
      </c>
      <c r="E5" s="236" t="s">
        <v>31</v>
      </c>
      <c r="F5" s="236" t="s">
        <v>4</v>
      </c>
      <c r="G5" s="236" t="s">
        <v>5</v>
      </c>
      <c r="H5" s="236" t="s">
        <v>6</v>
      </c>
      <c r="I5" s="269" t="s">
        <v>20</v>
      </c>
      <c r="J5" s="241" t="s">
        <v>16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36" t="s">
        <v>21</v>
      </c>
      <c r="W5" s="257" t="s">
        <v>14</v>
      </c>
    </row>
    <row r="6" spans="1:23" ht="36.75" customHeight="1">
      <c r="A6" s="266"/>
      <c r="B6" s="236"/>
      <c r="C6" s="236"/>
      <c r="D6" s="236"/>
      <c r="E6" s="236"/>
      <c r="F6" s="236"/>
      <c r="G6" s="236"/>
      <c r="H6" s="236"/>
      <c r="I6" s="269"/>
      <c r="J6" s="233" t="s">
        <v>7</v>
      </c>
      <c r="K6" s="236" t="s">
        <v>358</v>
      </c>
      <c r="L6" s="236" t="s">
        <v>359</v>
      </c>
      <c r="M6" s="234" t="s">
        <v>15</v>
      </c>
      <c r="N6" s="235" t="s">
        <v>10</v>
      </c>
      <c r="O6" s="236" t="s">
        <v>9</v>
      </c>
      <c r="P6" s="270" t="s">
        <v>17</v>
      </c>
      <c r="Q6" s="271"/>
      <c r="R6" s="236" t="s">
        <v>18</v>
      </c>
      <c r="S6" s="236"/>
      <c r="T6" s="235" t="s">
        <v>13</v>
      </c>
      <c r="U6" s="235" t="s">
        <v>8</v>
      </c>
      <c r="V6" s="236"/>
      <c r="W6" s="257"/>
    </row>
    <row r="7" spans="1:23" ht="31.5" customHeight="1">
      <c r="A7" s="266"/>
      <c r="B7" s="236"/>
      <c r="C7" s="236"/>
      <c r="D7" s="236"/>
      <c r="E7" s="236"/>
      <c r="F7" s="236"/>
      <c r="G7" s="236"/>
      <c r="H7" s="236"/>
      <c r="I7" s="269"/>
      <c r="J7" s="233"/>
      <c r="K7" s="236"/>
      <c r="L7" s="236"/>
      <c r="M7" s="234"/>
      <c r="N7" s="235"/>
      <c r="O7" s="236"/>
      <c r="P7" s="77" t="s">
        <v>11</v>
      </c>
      <c r="Q7" s="77" t="s">
        <v>12</v>
      </c>
      <c r="R7" s="77" t="s">
        <v>11</v>
      </c>
      <c r="S7" s="77" t="s">
        <v>12</v>
      </c>
      <c r="T7" s="235"/>
      <c r="U7" s="235"/>
      <c r="V7" s="236"/>
      <c r="W7" s="257"/>
    </row>
    <row r="8" spans="1:23">
      <c r="A8" s="286">
        <v>1</v>
      </c>
      <c r="B8" s="289" t="s">
        <v>284</v>
      </c>
      <c r="C8" s="278" t="s">
        <v>34</v>
      </c>
      <c r="D8" s="80" t="s">
        <v>285</v>
      </c>
      <c r="E8" s="80">
        <v>1</v>
      </c>
      <c r="F8" s="80" t="s">
        <v>286</v>
      </c>
      <c r="G8" s="210" t="s">
        <v>354</v>
      </c>
      <c r="H8" s="272">
        <v>396.23</v>
      </c>
      <c r="I8" s="94"/>
      <c r="J8" s="16"/>
      <c r="K8" s="84"/>
      <c r="L8" s="84"/>
      <c r="M8" s="52"/>
      <c r="N8" s="52"/>
      <c r="O8" s="52"/>
      <c r="P8" s="52"/>
      <c r="Q8" s="52"/>
      <c r="R8" s="52"/>
      <c r="S8" s="52"/>
      <c r="T8" s="52">
        <v>1</v>
      </c>
      <c r="U8" s="51"/>
      <c r="V8" s="275">
        <v>240.25</v>
      </c>
      <c r="W8" s="21"/>
    </row>
    <row r="9" spans="1:23" ht="25.5">
      <c r="A9" s="287"/>
      <c r="B9" s="290"/>
      <c r="C9" s="292"/>
      <c r="D9" s="80" t="s">
        <v>287</v>
      </c>
      <c r="E9" s="80">
        <v>2</v>
      </c>
      <c r="F9" s="39" t="s">
        <v>288</v>
      </c>
      <c r="G9" s="211"/>
      <c r="H9" s="273"/>
      <c r="I9" s="94"/>
      <c r="J9" s="16"/>
      <c r="K9" s="84"/>
      <c r="L9" s="84"/>
      <c r="M9" s="52"/>
      <c r="N9" s="52"/>
      <c r="O9" s="52"/>
      <c r="P9" s="52"/>
      <c r="Q9" s="52"/>
      <c r="R9" s="52"/>
      <c r="S9" s="52"/>
      <c r="T9" s="52">
        <v>1</v>
      </c>
      <c r="U9" s="51"/>
      <c r="V9" s="276"/>
      <c r="W9" s="23"/>
    </row>
    <row r="10" spans="1:23">
      <c r="A10" s="288"/>
      <c r="B10" s="291"/>
      <c r="C10" s="279"/>
      <c r="D10" s="80" t="s">
        <v>289</v>
      </c>
      <c r="E10" s="80">
        <v>3</v>
      </c>
      <c r="F10" s="80" t="s">
        <v>290</v>
      </c>
      <c r="G10" s="212"/>
      <c r="H10" s="274"/>
      <c r="I10" s="94"/>
      <c r="J10" s="16"/>
      <c r="K10" s="84"/>
      <c r="L10" s="84"/>
      <c r="M10" s="52"/>
      <c r="N10" s="52"/>
      <c r="O10" s="52"/>
      <c r="P10" s="52"/>
      <c r="Q10" s="52"/>
      <c r="R10" s="52"/>
      <c r="S10" s="52"/>
      <c r="T10" s="52">
        <v>1</v>
      </c>
      <c r="U10" s="51"/>
      <c r="V10" s="277"/>
      <c r="W10" s="22"/>
    </row>
    <row r="11" spans="1:23">
      <c r="A11" s="286">
        <v>2</v>
      </c>
      <c r="B11" s="225" t="s">
        <v>291</v>
      </c>
      <c r="C11" s="278" t="s">
        <v>34</v>
      </c>
      <c r="D11" s="80" t="s">
        <v>292</v>
      </c>
      <c r="E11" s="80">
        <v>1</v>
      </c>
      <c r="F11" s="80" t="s">
        <v>293</v>
      </c>
      <c r="G11" s="280" t="s">
        <v>333</v>
      </c>
      <c r="H11" s="281">
        <v>265.93</v>
      </c>
      <c r="I11" s="94"/>
      <c r="J11" s="16"/>
      <c r="K11" s="275" t="s">
        <v>362</v>
      </c>
      <c r="L11" s="275" t="s">
        <v>361</v>
      </c>
      <c r="M11" s="52"/>
      <c r="N11" s="52"/>
      <c r="O11" s="52"/>
      <c r="P11" s="52"/>
      <c r="Q11" s="52"/>
      <c r="R11" s="52"/>
      <c r="S11" s="52"/>
      <c r="T11" s="52">
        <v>1</v>
      </c>
      <c r="U11" s="51"/>
      <c r="V11" s="282">
        <v>186.63</v>
      </c>
      <c r="W11" s="22"/>
    </row>
    <row r="12" spans="1:23" ht="25.5">
      <c r="A12" s="288"/>
      <c r="B12" s="225"/>
      <c r="C12" s="279"/>
      <c r="D12" s="80" t="s">
        <v>294</v>
      </c>
      <c r="E12" s="80">
        <v>2</v>
      </c>
      <c r="F12" s="39" t="s">
        <v>295</v>
      </c>
      <c r="G12" s="280"/>
      <c r="H12" s="281"/>
      <c r="I12" s="94"/>
      <c r="J12" s="16"/>
      <c r="K12" s="277"/>
      <c r="L12" s="277"/>
      <c r="M12" s="52"/>
      <c r="N12" s="52"/>
      <c r="O12" s="52"/>
      <c r="P12" s="52"/>
      <c r="Q12" s="52"/>
      <c r="R12" s="52"/>
      <c r="S12" s="52"/>
      <c r="T12" s="52">
        <v>1</v>
      </c>
      <c r="U12" s="51"/>
      <c r="V12" s="282"/>
      <c r="W12" s="24"/>
    </row>
    <row r="13" spans="1:23">
      <c r="A13" s="286">
        <v>3</v>
      </c>
      <c r="B13" s="225" t="s">
        <v>296</v>
      </c>
      <c r="C13" s="278" t="s">
        <v>34</v>
      </c>
      <c r="D13" s="80" t="s">
        <v>297</v>
      </c>
      <c r="E13" s="80">
        <v>1</v>
      </c>
      <c r="F13" s="80" t="s">
        <v>298</v>
      </c>
      <c r="G13" s="280" t="s">
        <v>334</v>
      </c>
      <c r="H13" s="281">
        <v>266.74</v>
      </c>
      <c r="I13" s="94"/>
      <c r="J13" s="16"/>
      <c r="K13" s="275" t="s">
        <v>364</v>
      </c>
      <c r="L13" s="275" t="s">
        <v>361</v>
      </c>
      <c r="M13" s="52"/>
      <c r="N13" s="52"/>
      <c r="O13" s="52"/>
      <c r="P13" s="52"/>
      <c r="Q13" s="52"/>
      <c r="R13" s="52"/>
      <c r="S13" s="52"/>
      <c r="T13" s="52"/>
      <c r="U13" s="52">
        <v>1</v>
      </c>
      <c r="V13" s="282">
        <v>247.98</v>
      </c>
      <c r="W13" s="21"/>
    </row>
    <row r="14" spans="1:23" ht="25.5">
      <c r="A14" s="288"/>
      <c r="B14" s="225"/>
      <c r="C14" s="279"/>
      <c r="D14" s="80" t="s">
        <v>299</v>
      </c>
      <c r="E14" s="80">
        <v>2</v>
      </c>
      <c r="F14" s="39" t="s">
        <v>300</v>
      </c>
      <c r="G14" s="280"/>
      <c r="H14" s="281"/>
      <c r="I14" s="94"/>
      <c r="J14" s="16"/>
      <c r="K14" s="277"/>
      <c r="L14" s="277"/>
      <c r="M14" s="52"/>
      <c r="N14" s="52"/>
      <c r="O14" s="52"/>
      <c r="P14" s="52"/>
      <c r="Q14" s="52"/>
      <c r="R14" s="52"/>
      <c r="S14" s="52"/>
      <c r="T14" s="52"/>
      <c r="U14" s="52">
        <v>1</v>
      </c>
      <c r="V14" s="282"/>
      <c r="W14" s="21"/>
    </row>
    <row r="15" spans="1:23" ht="25.5">
      <c r="A15" s="88">
        <v>4</v>
      </c>
      <c r="B15" s="82" t="s">
        <v>301</v>
      </c>
      <c r="C15" s="118" t="s">
        <v>34</v>
      </c>
      <c r="D15" s="80" t="s">
        <v>302</v>
      </c>
      <c r="E15" s="80">
        <v>1</v>
      </c>
      <c r="F15" s="39" t="s">
        <v>303</v>
      </c>
      <c r="G15" s="119" t="s">
        <v>334</v>
      </c>
      <c r="H15" s="83">
        <v>133.13999999999999</v>
      </c>
      <c r="I15" s="94"/>
      <c r="J15" s="16"/>
      <c r="K15" s="84" t="s">
        <v>365</v>
      </c>
      <c r="L15" s="84" t="s">
        <v>361</v>
      </c>
      <c r="M15" s="52"/>
      <c r="N15" s="52"/>
      <c r="O15" s="52"/>
      <c r="P15" s="52"/>
      <c r="Q15" s="52"/>
      <c r="R15" s="52"/>
      <c r="S15" s="52"/>
      <c r="T15" s="52"/>
      <c r="U15" s="52">
        <v>1</v>
      </c>
      <c r="V15" s="84">
        <v>118.47</v>
      </c>
      <c r="W15" s="22"/>
    </row>
    <row r="16" spans="1:23" ht="27.75" customHeight="1">
      <c r="A16" s="286">
        <v>5</v>
      </c>
      <c r="B16" s="225" t="s">
        <v>304</v>
      </c>
      <c r="C16" s="278" t="s">
        <v>34</v>
      </c>
      <c r="D16" s="80" t="s">
        <v>305</v>
      </c>
      <c r="E16" s="80">
        <v>1</v>
      </c>
      <c r="F16" s="80" t="s">
        <v>306</v>
      </c>
      <c r="G16" s="283" t="s">
        <v>335</v>
      </c>
      <c r="H16" s="194">
        <v>265.94</v>
      </c>
      <c r="I16" s="94"/>
      <c r="J16" s="16"/>
      <c r="K16" s="275" t="s">
        <v>366</v>
      </c>
      <c r="L16" s="275" t="s">
        <v>361</v>
      </c>
      <c r="M16" s="52"/>
      <c r="N16" s="52"/>
      <c r="O16" s="52"/>
      <c r="P16" s="52"/>
      <c r="Q16" s="52"/>
      <c r="R16" s="52"/>
      <c r="S16" s="52"/>
      <c r="T16" s="52">
        <v>1</v>
      </c>
      <c r="U16" s="51"/>
      <c r="V16" s="275">
        <v>189.17</v>
      </c>
      <c r="W16" s="21"/>
    </row>
    <row r="17" spans="1:23" ht="30.75" customHeight="1">
      <c r="A17" s="288"/>
      <c r="B17" s="225"/>
      <c r="C17" s="279"/>
      <c r="D17" s="80" t="s">
        <v>33</v>
      </c>
      <c r="E17" s="80">
        <v>2</v>
      </c>
      <c r="F17" s="58" t="s">
        <v>307</v>
      </c>
      <c r="G17" s="284"/>
      <c r="H17" s="195"/>
      <c r="I17" s="95"/>
      <c r="J17" s="17"/>
      <c r="K17" s="277"/>
      <c r="L17" s="277"/>
      <c r="M17" s="59"/>
      <c r="N17" s="59"/>
      <c r="O17" s="59"/>
      <c r="P17" s="59"/>
      <c r="Q17" s="59"/>
      <c r="R17" s="59"/>
      <c r="S17" s="59"/>
      <c r="T17" s="59">
        <v>1</v>
      </c>
      <c r="U17" s="53"/>
      <c r="V17" s="277"/>
      <c r="W17" s="18"/>
    </row>
    <row r="18" spans="1:23" ht="33.75" customHeight="1">
      <c r="A18" s="89">
        <v>6</v>
      </c>
      <c r="B18" s="78" t="s">
        <v>308</v>
      </c>
      <c r="C18" s="118" t="s">
        <v>309</v>
      </c>
      <c r="D18" s="80" t="s">
        <v>310</v>
      </c>
      <c r="E18" s="80">
        <v>1</v>
      </c>
      <c r="F18" s="80" t="s">
        <v>311</v>
      </c>
      <c r="G18" s="44" t="s">
        <v>335</v>
      </c>
      <c r="H18" s="81">
        <v>183.76</v>
      </c>
      <c r="I18" s="94"/>
      <c r="J18" s="41"/>
      <c r="K18" s="81" t="s">
        <v>366</v>
      </c>
      <c r="L18" s="81" t="s">
        <v>361</v>
      </c>
      <c r="M18" s="60"/>
      <c r="N18" s="60"/>
      <c r="O18" s="60"/>
      <c r="P18" s="60"/>
      <c r="Q18" s="60"/>
      <c r="R18" s="60"/>
      <c r="S18" s="60"/>
      <c r="T18" s="59">
        <v>1</v>
      </c>
      <c r="U18" s="54"/>
      <c r="V18" s="145">
        <v>108.48</v>
      </c>
      <c r="W18" s="41"/>
    </row>
    <row r="19" spans="1:23" ht="16.5">
      <c r="A19" s="90"/>
      <c r="B19" s="285" t="s">
        <v>22</v>
      </c>
      <c r="C19" s="285"/>
      <c r="D19" s="285"/>
      <c r="E19" s="17">
        <f>E10+E12+E14+E15+E17+E18</f>
        <v>11</v>
      </c>
      <c r="F19" s="25"/>
      <c r="G19" s="1"/>
      <c r="H19" s="125">
        <f>SUM(H8:H18)</f>
        <v>1511.74</v>
      </c>
      <c r="I19" s="96"/>
      <c r="J19" s="42">
        <f>SUM(J8:J18)</f>
        <v>0</v>
      </c>
      <c r="K19" s="68"/>
      <c r="L19" s="68"/>
      <c r="M19" s="126">
        <f t="shared" ref="M19:V19" si="0">SUM(M8:M18)</f>
        <v>0</v>
      </c>
      <c r="N19" s="126">
        <f t="shared" si="0"/>
        <v>0</v>
      </c>
      <c r="O19" s="126">
        <f t="shared" si="0"/>
        <v>0</v>
      </c>
      <c r="P19" s="126">
        <f t="shared" si="0"/>
        <v>0</v>
      </c>
      <c r="Q19" s="126">
        <f>SUM(Q8:Q18)</f>
        <v>0</v>
      </c>
      <c r="R19" s="126">
        <f>SUM(R8:R18)</f>
        <v>0</v>
      </c>
      <c r="S19" s="126">
        <f>SUM(S8:S18)</f>
        <v>0</v>
      </c>
      <c r="T19" s="126">
        <f>SUM(T8:T18)</f>
        <v>8</v>
      </c>
      <c r="U19" s="126">
        <f t="shared" si="0"/>
        <v>3</v>
      </c>
      <c r="V19" s="125">
        <f t="shared" si="0"/>
        <v>1090.98</v>
      </c>
      <c r="W19" s="1"/>
    </row>
    <row r="20" spans="1:23">
      <c r="A20" s="91"/>
      <c r="B20" s="31"/>
      <c r="C20" s="31"/>
      <c r="D20" s="31"/>
      <c r="E20" s="31"/>
      <c r="F20" s="31"/>
    </row>
  </sheetData>
  <mergeCells count="58">
    <mergeCell ref="B19:D19"/>
    <mergeCell ref="A8:A10"/>
    <mergeCell ref="A11:A12"/>
    <mergeCell ref="A13:A14"/>
    <mergeCell ref="A16:A17"/>
    <mergeCell ref="B8:B10"/>
    <mergeCell ref="C8:C10"/>
    <mergeCell ref="L13:L14"/>
    <mergeCell ref="V13:V14"/>
    <mergeCell ref="V16:V17"/>
    <mergeCell ref="B16:B17"/>
    <mergeCell ref="C16:C17"/>
    <mergeCell ref="G16:G17"/>
    <mergeCell ref="H16:H17"/>
    <mergeCell ref="K16:K17"/>
    <mergeCell ref="L16:L17"/>
    <mergeCell ref="B13:B14"/>
    <mergeCell ref="C13:C14"/>
    <mergeCell ref="G13:G14"/>
    <mergeCell ref="H13:H14"/>
    <mergeCell ref="K13:K14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9" sqref="V9:V10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customWidth="1"/>
    <col min="10" max="10" width="3.42578125" hidden="1" customWidth="1"/>
    <col min="11" max="12" width="10.28515625" style="67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9.42578125" customWidth="1"/>
    <col min="23" max="23" width="16" customWidth="1"/>
  </cols>
  <sheetData>
    <row r="1" spans="1:23">
      <c r="A1" s="229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23" ht="15" customHeight="1">
      <c r="A2" s="240" t="str">
        <f>Patna!A2</f>
        <v>Progress Report for the construction of Girls Hostel (2010-11)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1:23">
      <c r="A3" s="209" t="s">
        <v>408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27" t="str">
        <f>Summary!V3</f>
        <v>Date:31.08.2014</v>
      </c>
      <c r="W3" s="228"/>
    </row>
    <row r="4" spans="1:23" ht="22.5" customHeight="1">
      <c r="A4" s="267" t="s">
        <v>417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</row>
    <row r="5" spans="1:23" ht="13.5" customHeight="1">
      <c r="A5" s="236" t="s">
        <v>0</v>
      </c>
      <c r="B5" s="236" t="s">
        <v>1</v>
      </c>
      <c r="C5" s="236" t="s">
        <v>2</v>
      </c>
      <c r="D5" s="236" t="s">
        <v>3</v>
      </c>
      <c r="E5" s="236" t="s">
        <v>31</v>
      </c>
      <c r="F5" s="236" t="s">
        <v>4</v>
      </c>
      <c r="G5" s="236" t="s">
        <v>5</v>
      </c>
      <c r="H5" s="236" t="s">
        <v>6</v>
      </c>
      <c r="I5" s="236" t="s">
        <v>20</v>
      </c>
      <c r="J5" s="241" t="s">
        <v>16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36" t="s">
        <v>21</v>
      </c>
      <c r="W5" s="257" t="s">
        <v>14</v>
      </c>
    </row>
    <row r="6" spans="1:23" ht="32.25" customHeight="1">
      <c r="A6" s="236"/>
      <c r="B6" s="236"/>
      <c r="C6" s="236"/>
      <c r="D6" s="236"/>
      <c r="E6" s="236"/>
      <c r="F6" s="236"/>
      <c r="G6" s="236"/>
      <c r="H6" s="236"/>
      <c r="I6" s="236"/>
      <c r="J6" s="233" t="s">
        <v>7</v>
      </c>
      <c r="K6" s="236" t="s">
        <v>358</v>
      </c>
      <c r="L6" s="236" t="s">
        <v>359</v>
      </c>
      <c r="M6" s="234" t="s">
        <v>15</v>
      </c>
      <c r="N6" s="235" t="s">
        <v>10</v>
      </c>
      <c r="O6" s="236" t="s">
        <v>9</v>
      </c>
      <c r="P6" s="270" t="s">
        <v>17</v>
      </c>
      <c r="Q6" s="271"/>
      <c r="R6" s="236" t="s">
        <v>18</v>
      </c>
      <c r="S6" s="236"/>
      <c r="T6" s="235" t="s">
        <v>13</v>
      </c>
      <c r="U6" s="235" t="s">
        <v>8</v>
      </c>
      <c r="V6" s="236"/>
      <c r="W6" s="257"/>
    </row>
    <row r="7" spans="1:23" ht="22.5" customHeight="1">
      <c r="A7" s="236"/>
      <c r="B7" s="236"/>
      <c r="C7" s="236"/>
      <c r="D7" s="236"/>
      <c r="E7" s="236"/>
      <c r="F7" s="236"/>
      <c r="G7" s="236"/>
      <c r="H7" s="236"/>
      <c r="I7" s="236"/>
      <c r="J7" s="233"/>
      <c r="K7" s="236"/>
      <c r="L7" s="236"/>
      <c r="M7" s="234"/>
      <c r="N7" s="235"/>
      <c r="O7" s="236"/>
      <c r="P7" s="28" t="s">
        <v>11</v>
      </c>
      <c r="Q7" s="28" t="s">
        <v>12</v>
      </c>
      <c r="R7" s="28" t="s">
        <v>11</v>
      </c>
      <c r="S7" s="28" t="s">
        <v>12</v>
      </c>
      <c r="T7" s="235"/>
      <c r="U7" s="235"/>
      <c r="V7" s="236"/>
      <c r="W7" s="257"/>
    </row>
    <row r="8" spans="1:23">
      <c r="A8" s="78">
        <v>1</v>
      </c>
      <c r="B8" s="37" t="s">
        <v>312</v>
      </c>
      <c r="C8" s="36" t="s">
        <v>36</v>
      </c>
      <c r="D8" s="36" t="s">
        <v>313</v>
      </c>
      <c r="E8" s="36">
        <v>1</v>
      </c>
      <c r="F8" s="40" t="s">
        <v>314</v>
      </c>
      <c r="G8" s="44" t="s">
        <v>336</v>
      </c>
      <c r="H8" s="66">
        <v>137.44999999999999</v>
      </c>
      <c r="I8" s="1"/>
      <c r="J8" s="1"/>
      <c r="K8" s="8" t="s">
        <v>367</v>
      </c>
      <c r="L8" s="8" t="s">
        <v>361</v>
      </c>
      <c r="M8" s="47"/>
      <c r="N8" s="47">
        <v>1</v>
      </c>
      <c r="Q8" s="48"/>
      <c r="R8" s="48"/>
      <c r="S8" s="48"/>
      <c r="T8" s="48"/>
      <c r="U8" s="48"/>
      <c r="V8" s="1"/>
      <c r="W8" s="1"/>
    </row>
    <row r="9" spans="1:23" ht="25.5">
      <c r="A9" s="225">
        <v>2</v>
      </c>
      <c r="B9" s="225" t="s">
        <v>315</v>
      </c>
      <c r="C9" s="226" t="s">
        <v>316</v>
      </c>
      <c r="D9" s="36" t="s">
        <v>317</v>
      </c>
      <c r="E9" s="36">
        <v>1</v>
      </c>
      <c r="F9" s="39" t="s">
        <v>318</v>
      </c>
      <c r="G9" s="210" t="s">
        <v>351</v>
      </c>
      <c r="H9" s="216">
        <v>263.58999999999997</v>
      </c>
      <c r="I9" s="1"/>
      <c r="J9" s="1"/>
      <c r="K9" s="216" t="s">
        <v>368</v>
      </c>
      <c r="L9" s="216" t="s">
        <v>361</v>
      </c>
      <c r="M9" s="47"/>
      <c r="N9" s="47"/>
      <c r="O9" s="47"/>
      <c r="P9" s="47"/>
      <c r="Q9" s="47"/>
      <c r="R9" s="47"/>
      <c r="S9" s="47"/>
      <c r="T9" s="47">
        <v>1</v>
      </c>
      <c r="U9" s="48"/>
      <c r="V9" s="213">
        <v>155.01</v>
      </c>
      <c r="W9" s="1"/>
    </row>
    <row r="10" spans="1:23">
      <c r="A10" s="225"/>
      <c r="B10" s="225"/>
      <c r="C10" s="226"/>
      <c r="D10" s="36" t="s">
        <v>319</v>
      </c>
      <c r="E10" s="36">
        <v>2</v>
      </c>
      <c r="F10" s="36" t="s">
        <v>320</v>
      </c>
      <c r="G10" s="212"/>
      <c r="H10" s="217"/>
      <c r="I10" s="1"/>
      <c r="J10" s="1"/>
      <c r="K10" s="217"/>
      <c r="L10" s="217"/>
      <c r="M10" s="47"/>
      <c r="N10" s="47"/>
      <c r="O10" s="47"/>
      <c r="P10" s="47"/>
      <c r="Q10" s="47"/>
      <c r="R10" s="47"/>
      <c r="S10" s="47"/>
      <c r="T10" s="47">
        <v>1</v>
      </c>
      <c r="U10" s="48"/>
      <c r="V10" s="215"/>
      <c r="W10" s="1"/>
    </row>
    <row r="11" spans="1:23" ht="48.75" customHeight="1">
      <c r="A11" s="225">
        <v>3</v>
      </c>
      <c r="B11" s="225" t="s">
        <v>321</v>
      </c>
      <c r="C11" s="226" t="s">
        <v>35</v>
      </c>
      <c r="D11" s="36" t="s">
        <v>35</v>
      </c>
      <c r="E11" s="36">
        <v>1</v>
      </c>
      <c r="F11" s="39" t="s">
        <v>322</v>
      </c>
      <c r="G11" s="210" t="s">
        <v>335</v>
      </c>
      <c r="H11" s="216">
        <v>286.86</v>
      </c>
      <c r="I11" s="1"/>
      <c r="J11" s="1">
        <v>1</v>
      </c>
      <c r="K11" s="216" t="s">
        <v>366</v>
      </c>
      <c r="L11" s="216" t="s">
        <v>361</v>
      </c>
      <c r="M11" s="48"/>
      <c r="N11" s="48"/>
      <c r="O11" s="48"/>
      <c r="P11" s="48"/>
      <c r="Q11" s="48"/>
      <c r="R11" s="48"/>
      <c r="S11" s="48"/>
      <c r="T11" s="48"/>
      <c r="U11" s="48"/>
      <c r="V11" s="213"/>
      <c r="W11" s="21" t="s">
        <v>357</v>
      </c>
    </row>
    <row r="12" spans="1:23" ht="25.5">
      <c r="A12" s="225"/>
      <c r="B12" s="225"/>
      <c r="C12" s="226"/>
      <c r="D12" s="36" t="s">
        <v>323</v>
      </c>
      <c r="E12" s="36">
        <v>2</v>
      </c>
      <c r="F12" s="39" t="s">
        <v>324</v>
      </c>
      <c r="G12" s="212"/>
      <c r="H12" s="217"/>
      <c r="I12" s="1"/>
      <c r="J12" s="1">
        <v>1</v>
      </c>
      <c r="K12" s="217"/>
      <c r="L12" s="217"/>
      <c r="M12" s="48"/>
      <c r="N12" s="48"/>
      <c r="O12" s="48"/>
      <c r="P12" s="48"/>
      <c r="Q12" s="48"/>
      <c r="R12" s="48"/>
      <c r="S12" s="48"/>
      <c r="T12" s="48"/>
      <c r="U12" s="48"/>
      <c r="V12" s="215"/>
      <c r="W12" s="21" t="s">
        <v>357</v>
      </c>
    </row>
    <row r="13" spans="1:23" ht="16.5">
      <c r="A13" s="4"/>
      <c r="B13" s="285" t="s">
        <v>22</v>
      </c>
      <c r="C13" s="285"/>
      <c r="D13" s="285"/>
      <c r="E13" s="17">
        <f>E8+E10+E12</f>
        <v>5</v>
      </c>
      <c r="F13" s="25"/>
      <c r="G13" s="1"/>
      <c r="H13" s="101">
        <f>SUM(H8:H12)</f>
        <v>687.9</v>
      </c>
      <c r="I13" s="42"/>
      <c r="J13" s="42">
        <f>SUM(J8:J12)</f>
        <v>2</v>
      </c>
      <c r="K13" s="68"/>
      <c r="L13" s="68"/>
      <c r="M13" s="106">
        <f>SUM(M8:M12)</f>
        <v>0</v>
      </c>
      <c r="N13" s="106">
        <f>SUM(N8:N12)</f>
        <v>1</v>
      </c>
      <c r="O13" s="106">
        <f t="shared" ref="O13:V13" si="0">SUM(O8:O12)</f>
        <v>0</v>
      </c>
      <c r="P13" s="106">
        <f>SUM(P8:P12)</f>
        <v>0</v>
      </c>
      <c r="Q13" s="106">
        <f t="shared" si="0"/>
        <v>0</v>
      </c>
      <c r="R13" s="106">
        <f t="shared" si="0"/>
        <v>0</v>
      </c>
      <c r="S13" s="106">
        <f t="shared" si="0"/>
        <v>0</v>
      </c>
      <c r="T13" s="106">
        <f t="shared" si="0"/>
        <v>2</v>
      </c>
      <c r="U13" s="106">
        <f t="shared" si="0"/>
        <v>0</v>
      </c>
      <c r="V13" s="101">
        <f t="shared" si="0"/>
        <v>155.01</v>
      </c>
      <c r="W13" s="1"/>
    </row>
    <row r="14" spans="1:23">
      <c r="A14" s="31"/>
      <c r="B14" s="31"/>
      <c r="C14" s="31"/>
      <c r="D14" s="31"/>
      <c r="E14" s="31"/>
      <c r="F14" s="31"/>
    </row>
  </sheetData>
  <mergeCells count="44">
    <mergeCell ref="A9:A10"/>
    <mergeCell ref="A11:A12"/>
    <mergeCell ref="B9:B10"/>
    <mergeCell ref="C9:C10"/>
    <mergeCell ref="B11:B12"/>
    <mergeCell ref="C11:C12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1" sqref="W11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9" width="0.140625" customWidth="1"/>
    <col min="10" max="10" width="0.140625" hidden="1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28515625" customWidth="1"/>
    <col min="24" max="24" width="9.5703125" customWidth="1"/>
  </cols>
  <sheetData>
    <row r="1" spans="1:24" ht="15">
      <c r="A1" s="229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4" ht="16.5" customHeight="1">
      <c r="A2" s="240" t="str">
        <f>Patna!A2</f>
        <v>Progress Report for the construction of Girls Hostel (2010-11)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ht="15">
      <c r="A3" s="209" t="s">
        <v>388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27" t="str">
        <f>Summary!V3</f>
        <v>Date:31.08.2014</v>
      </c>
      <c r="X3" s="228"/>
    </row>
    <row r="4" spans="1:24" ht="21.75" customHeight="1">
      <c r="A4" s="293" t="s">
        <v>402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</row>
    <row r="5" spans="1:24" ht="12.75" customHeight="1">
      <c r="A5" s="236" t="s">
        <v>0</v>
      </c>
      <c r="B5" s="236" t="s">
        <v>1</v>
      </c>
      <c r="C5" s="236" t="s">
        <v>2</v>
      </c>
      <c r="D5" s="236" t="s">
        <v>3</v>
      </c>
      <c r="E5" s="236" t="s">
        <v>0</v>
      </c>
      <c r="F5" s="236" t="s">
        <v>4</v>
      </c>
      <c r="G5" s="236" t="s">
        <v>5</v>
      </c>
      <c r="H5" s="236" t="s">
        <v>6</v>
      </c>
      <c r="I5" s="236" t="s">
        <v>20</v>
      </c>
      <c r="J5" s="236" t="s">
        <v>21</v>
      </c>
      <c r="K5" s="241" t="s">
        <v>16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36" t="s">
        <v>21</v>
      </c>
      <c r="X5" s="257" t="s">
        <v>14</v>
      </c>
    </row>
    <row r="6" spans="1:24" ht="18" customHeigh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3" t="s">
        <v>7</v>
      </c>
      <c r="L6" s="236" t="s">
        <v>358</v>
      </c>
      <c r="M6" s="236" t="s">
        <v>359</v>
      </c>
      <c r="N6" s="241" t="s">
        <v>15</v>
      </c>
      <c r="O6" s="233" t="s">
        <v>10</v>
      </c>
      <c r="P6" s="236" t="s">
        <v>9</v>
      </c>
      <c r="Q6" s="233" t="s">
        <v>17</v>
      </c>
      <c r="R6" s="233"/>
      <c r="S6" s="233" t="s">
        <v>18</v>
      </c>
      <c r="T6" s="233"/>
      <c r="U6" s="242" t="s">
        <v>13</v>
      </c>
      <c r="V6" s="236" t="s">
        <v>8</v>
      </c>
      <c r="W6" s="236"/>
      <c r="X6" s="257"/>
    </row>
    <row r="7" spans="1:24" ht="16.5" customHeigh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3"/>
      <c r="L7" s="236"/>
      <c r="M7" s="236"/>
      <c r="N7" s="241"/>
      <c r="O7" s="233"/>
      <c r="P7" s="236"/>
      <c r="Q7" s="77" t="s">
        <v>11</v>
      </c>
      <c r="R7" s="77" t="s">
        <v>12</v>
      </c>
      <c r="S7" s="77" t="s">
        <v>11</v>
      </c>
      <c r="T7" s="77" t="s">
        <v>12</v>
      </c>
      <c r="U7" s="242"/>
      <c r="V7" s="236"/>
      <c r="W7" s="236"/>
      <c r="X7" s="257"/>
    </row>
    <row r="8" spans="1:24" ht="15" customHeight="1">
      <c r="A8" s="225">
        <v>1</v>
      </c>
      <c r="B8" s="225" t="s">
        <v>274</v>
      </c>
      <c r="C8" s="226" t="s">
        <v>275</v>
      </c>
      <c r="D8" s="80" t="s">
        <v>276</v>
      </c>
      <c r="E8" s="80">
        <v>1</v>
      </c>
      <c r="F8" s="73" t="s">
        <v>277</v>
      </c>
      <c r="G8" s="247" t="s">
        <v>337</v>
      </c>
      <c r="H8" s="296">
        <v>281.45999999999998</v>
      </c>
      <c r="I8" s="13"/>
      <c r="J8" s="13"/>
      <c r="K8" s="9"/>
      <c r="L8" s="294" t="s">
        <v>369</v>
      </c>
      <c r="M8" s="294" t="s">
        <v>361</v>
      </c>
      <c r="N8" s="45"/>
      <c r="O8" s="45"/>
      <c r="P8" s="45"/>
      <c r="Q8" s="45"/>
      <c r="R8" s="45"/>
      <c r="S8" s="45"/>
      <c r="T8" s="45"/>
      <c r="U8" s="45">
        <v>1</v>
      </c>
      <c r="V8" s="46"/>
      <c r="W8" s="296">
        <v>205.1</v>
      </c>
      <c r="X8" s="142" t="s">
        <v>436</v>
      </c>
    </row>
    <row r="9" spans="1:24" ht="35.25" customHeight="1">
      <c r="A9" s="225"/>
      <c r="B9" s="225"/>
      <c r="C9" s="226"/>
      <c r="D9" s="80" t="s">
        <v>278</v>
      </c>
      <c r="E9" s="80">
        <v>2</v>
      </c>
      <c r="F9" s="73" t="s">
        <v>279</v>
      </c>
      <c r="G9" s="248"/>
      <c r="H9" s="297"/>
      <c r="I9" s="1"/>
      <c r="J9" s="1"/>
      <c r="K9" s="1"/>
      <c r="L9" s="295"/>
      <c r="M9" s="295"/>
      <c r="N9" s="47"/>
      <c r="O9" s="47"/>
      <c r="P9" s="47"/>
      <c r="Q9" s="47"/>
      <c r="R9" s="47"/>
      <c r="S9" s="47"/>
      <c r="T9" s="47"/>
      <c r="U9" s="47">
        <v>1</v>
      </c>
      <c r="V9" s="48"/>
      <c r="W9" s="297"/>
      <c r="X9" s="142" t="s">
        <v>436</v>
      </c>
    </row>
    <row r="10" spans="1:24" ht="21" customHeight="1">
      <c r="A10" s="225">
        <v>2</v>
      </c>
      <c r="B10" s="225" t="s">
        <v>280</v>
      </c>
      <c r="C10" s="226" t="s">
        <v>275</v>
      </c>
      <c r="D10" s="80" t="s">
        <v>281</v>
      </c>
      <c r="E10" s="80">
        <v>1</v>
      </c>
      <c r="F10" s="74" t="s">
        <v>282</v>
      </c>
      <c r="G10" s="247" t="s">
        <v>337</v>
      </c>
      <c r="H10" s="213">
        <v>279.33999999999997</v>
      </c>
      <c r="I10" s="1"/>
      <c r="J10" s="1"/>
      <c r="K10" s="1">
        <v>1</v>
      </c>
      <c r="L10" s="216"/>
      <c r="M10" s="216"/>
      <c r="N10" s="48"/>
      <c r="O10" s="48"/>
      <c r="P10" s="48"/>
      <c r="Q10" s="48"/>
      <c r="R10" s="48"/>
      <c r="S10" s="48"/>
      <c r="T10" s="48"/>
      <c r="U10" s="48"/>
      <c r="V10" s="48"/>
      <c r="W10" s="135"/>
      <c r="X10" s="143" t="s">
        <v>448</v>
      </c>
    </row>
    <row r="11" spans="1:24" ht="24" customHeight="1">
      <c r="A11" s="225"/>
      <c r="B11" s="225"/>
      <c r="C11" s="226"/>
      <c r="D11" s="80" t="s">
        <v>37</v>
      </c>
      <c r="E11" s="80">
        <v>2</v>
      </c>
      <c r="F11" s="74" t="s">
        <v>283</v>
      </c>
      <c r="G11" s="248"/>
      <c r="H11" s="215"/>
      <c r="I11" s="1"/>
      <c r="J11" s="1"/>
      <c r="K11" s="1"/>
      <c r="L11" s="217"/>
      <c r="M11" s="217"/>
      <c r="N11" s="47"/>
      <c r="O11" s="47"/>
      <c r="P11" s="47"/>
      <c r="Q11" s="47"/>
      <c r="R11" s="47"/>
      <c r="S11" s="47"/>
      <c r="T11" s="47">
        <v>1</v>
      </c>
      <c r="U11" s="48"/>
      <c r="V11" s="48"/>
      <c r="W11" s="146">
        <v>71.290000000000006</v>
      </c>
      <c r="X11" s="142" t="s">
        <v>449</v>
      </c>
    </row>
    <row r="12" spans="1:24" ht="24" customHeight="1">
      <c r="A12" s="104"/>
      <c r="B12" s="224" t="s">
        <v>22</v>
      </c>
      <c r="C12" s="224"/>
      <c r="D12" s="224"/>
      <c r="E12" s="7">
        <f>E9+E11</f>
        <v>4</v>
      </c>
      <c r="F12" s="79"/>
      <c r="G12" s="1"/>
      <c r="H12" s="101">
        <f>SUM(H8:H11)</f>
        <v>560.79999999999995</v>
      </c>
      <c r="I12" s="43">
        <f t="shared" ref="I12:W12" si="0">SUM(I8:I11)</f>
        <v>0</v>
      </c>
      <c r="J12" s="43">
        <f t="shared" si="0"/>
        <v>0</v>
      </c>
      <c r="K12" s="42">
        <f t="shared" si="0"/>
        <v>1</v>
      </c>
      <c r="L12" s="42"/>
      <c r="M12" s="42"/>
      <c r="N12" s="106">
        <f t="shared" si="0"/>
        <v>0</v>
      </c>
      <c r="O12" s="106">
        <f t="shared" si="0"/>
        <v>0</v>
      </c>
      <c r="P12" s="106">
        <f>SUM(P8:P11)</f>
        <v>0</v>
      </c>
      <c r="Q12" s="106">
        <f>SUM(Q8:Q11)</f>
        <v>0</v>
      </c>
      <c r="R12" s="106">
        <f>SUM(R8:R11)</f>
        <v>0</v>
      </c>
      <c r="S12" s="106">
        <f t="shared" si="0"/>
        <v>0</v>
      </c>
      <c r="T12" s="106">
        <f>SUM(T8:T11)</f>
        <v>1</v>
      </c>
      <c r="U12" s="106">
        <f>SUM(U8:U11)</f>
        <v>2</v>
      </c>
      <c r="V12" s="106">
        <f t="shared" si="0"/>
        <v>0</v>
      </c>
      <c r="W12" s="101">
        <f t="shared" si="0"/>
        <v>276.39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4">
    <mergeCell ref="M10:M11"/>
    <mergeCell ref="B12:D12"/>
    <mergeCell ref="A10:A11"/>
    <mergeCell ref="B10:B11"/>
    <mergeCell ref="C10:C11"/>
    <mergeCell ref="G10:G11"/>
    <mergeCell ref="H10:H11"/>
    <mergeCell ref="L10:L11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A8:A9"/>
    <mergeCell ref="B8:B9"/>
    <mergeCell ref="C8:C9"/>
    <mergeCell ref="G8:G9"/>
    <mergeCell ref="H8:H9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J5:J7"/>
    <mergeCell ref="K5:V5"/>
    <mergeCell ref="V6:V7"/>
    <mergeCell ref="X5:X7"/>
    <mergeCell ref="L6:L7"/>
    <mergeCell ref="M6:M7"/>
    <mergeCell ref="N6:N7"/>
    <mergeCell ref="O6:O7"/>
  </mergeCells>
  <pageMargins left="0.17" right="0.16" top="0.18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29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4" ht="15">
      <c r="A2" s="209" t="s">
        <v>389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27" t="str">
        <f>Summary!V3</f>
        <v>Date:31.08.2014</v>
      </c>
      <c r="X2" s="228"/>
    </row>
    <row r="3" spans="1:24" ht="21.75" customHeight="1">
      <c r="A3" s="293" t="s">
        <v>418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4" spans="1:24" ht="12.75" customHeight="1">
      <c r="A4" s="236" t="s">
        <v>0</v>
      </c>
      <c r="B4" s="236" t="s">
        <v>1</v>
      </c>
      <c r="C4" s="236" t="s">
        <v>2</v>
      </c>
      <c r="D4" s="236" t="s">
        <v>3</v>
      </c>
      <c r="E4" s="236" t="s">
        <v>0</v>
      </c>
      <c r="F4" s="236" t="s">
        <v>4</v>
      </c>
      <c r="G4" s="236" t="s">
        <v>5</v>
      </c>
      <c r="H4" s="236" t="s">
        <v>6</v>
      </c>
      <c r="I4" s="236" t="s">
        <v>20</v>
      </c>
      <c r="J4" s="236" t="s">
        <v>21</v>
      </c>
      <c r="K4" s="241" t="s">
        <v>16</v>
      </c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36" t="s">
        <v>21</v>
      </c>
      <c r="X4" s="257" t="s">
        <v>14</v>
      </c>
    </row>
    <row r="5" spans="1:24" ht="18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3" t="s">
        <v>7</v>
      </c>
      <c r="L5" s="236" t="s">
        <v>358</v>
      </c>
      <c r="M5" s="236" t="s">
        <v>359</v>
      </c>
      <c r="N5" s="241" t="s">
        <v>15</v>
      </c>
      <c r="O5" s="233" t="s">
        <v>10</v>
      </c>
      <c r="P5" s="236" t="s">
        <v>9</v>
      </c>
      <c r="Q5" s="233" t="s">
        <v>17</v>
      </c>
      <c r="R5" s="233"/>
      <c r="S5" s="233" t="s">
        <v>18</v>
      </c>
      <c r="T5" s="233"/>
      <c r="U5" s="242" t="s">
        <v>13</v>
      </c>
      <c r="V5" s="236" t="s">
        <v>8</v>
      </c>
      <c r="W5" s="236"/>
      <c r="X5" s="257"/>
    </row>
    <row r="6" spans="1:24" ht="16.5" customHeigh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3"/>
      <c r="L6" s="236"/>
      <c r="M6" s="236"/>
      <c r="N6" s="241"/>
      <c r="O6" s="233"/>
      <c r="P6" s="236"/>
      <c r="Q6" s="28" t="s">
        <v>11</v>
      </c>
      <c r="R6" s="28" t="s">
        <v>12</v>
      </c>
      <c r="S6" s="28" t="s">
        <v>11</v>
      </c>
      <c r="T6" s="28" t="s">
        <v>12</v>
      </c>
      <c r="U6" s="242"/>
      <c r="V6" s="236"/>
      <c r="W6" s="236"/>
      <c r="X6" s="257"/>
    </row>
    <row r="7" spans="1:24" ht="16.5" customHeight="1">
      <c r="A7" s="267" t="s">
        <v>44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</row>
    <row r="8" spans="1:24" ht="15" customHeight="1">
      <c r="A8" s="298"/>
      <c r="B8" s="225"/>
      <c r="C8" s="226"/>
      <c r="D8" s="36"/>
      <c r="E8" s="36"/>
      <c r="F8" s="73"/>
      <c r="G8" s="247"/>
      <c r="H8" s="299"/>
      <c r="I8" s="13"/>
      <c r="J8" s="13"/>
      <c r="K8" s="9"/>
      <c r="L8" s="294"/>
      <c r="M8" s="294"/>
      <c r="N8" s="98"/>
      <c r="O8" s="98"/>
      <c r="P8" s="98"/>
      <c r="Q8" s="98"/>
      <c r="R8" s="98"/>
      <c r="S8" s="98"/>
      <c r="T8" s="98"/>
      <c r="U8" s="98"/>
      <c r="V8" s="98"/>
      <c r="W8" s="301"/>
      <c r="X8" s="99"/>
    </row>
    <row r="9" spans="1:24" ht="35.25" customHeight="1">
      <c r="A9" s="298"/>
      <c r="B9" s="225"/>
      <c r="C9" s="226"/>
      <c r="D9" s="36"/>
      <c r="E9" s="36"/>
      <c r="F9" s="73"/>
      <c r="G9" s="248"/>
      <c r="H9" s="300"/>
      <c r="I9" s="1"/>
      <c r="J9" s="1"/>
      <c r="K9" s="1"/>
      <c r="L9" s="295"/>
      <c r="M9" s="295"/>
      <c r="N9" s="76"/>
      <c r="O9" s="76"/>
      <c r="P9" s="76"/>
      <c r="Q9" s="76"/>
      <c r="R9" s="76"/>
      <c r="S9" s="76"/>
      <c r="T9" s="76"/>
      <c r="U9" s="76"/>
      <c r="V9" s="76"/>
      <c r="W9" s="302"/>
      <c r="X9" s="100"/>
    </row>
    <row r="10" spans="1:24" ht="24" customHeight="1">
      <c r="A10" s="86"/>
      <c r="B10" s="224" t="s">
        <v>22</v>
      </c>
      <c r="C10" s="224"/>
      <c r="D10" s="224"/>
      <c r="E10" s="7">
        <f>E7+E9</f>
        <v>0</v>
      </c>
      <c r="F10" s="79"/>
      <c r="G10" s="1"/>
      <c r="H10" s="43">
        <f>SUM(H6:H9)</f>
        <v>0</v>
      </c>
      <c r="I10" s="43">
        <f t="shared" ref="I10:W10" si="0">SUM(I6:I9)</f>
        <v>0</v>
      </c>
      <c r="J10" s="43">
        <f t="shared" si="0"/>
        <v>0</v>
      </c>
      <c r="K10" s="42">
        <f t="shared" si="0"/>
        <v>0</v>
      </c>
      <c r="L10" s="42"/>
      <c r="M10" s="42"/>
      <c r="N10" s="42">
        <f t="shared" si="0"/>
        <v>0</v>
      </c>
      <c r="O10" s="42">
        <f t="shared" si="0"/>
        <v>0</v>
      </c>
      <c r="P10" s="42">
        <f>SUM(P6:P9)</f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>
        <f t="shared" si="0"/>
        <v>0</v>
      </c>
      <c r="U10" s="42">
        <f t="shared" si="0"/>
        <v>0</v>
      </c>
      <c r="V10" s="42">
        <f t="shared" si="0"/>
        <v>0</v>
      </c>
      <c r="W10" s="43">
        <f t="shared" si="0"/>
        <v>0</v>
      </c>
      <c r="X10" s="99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A3:X3"/>
    <mergeCell ref="W4:W6"/>
    <mergeCell ref="O5:O6"/>
    <mergeCell ref="N5:N6"/>
    <mergeCell ref="P5:P6"/>
    <mergeCell ref="L5:L6"/>
    <mergeCell ref="M5:M6"/>
  </mergeCells>
  <pageMargins left="0.17" right="0.16" top="0.18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96" zoomScaleSheetLayoutView="96" workbookViewId="0">
      <pane xSplit="1" ySplit="7" topLeftCell="B2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31" sqref="H31"/>
    </sheetView>
  </sheetViews>
  <sheetFormatPr defaultRowHeight="15"/>
  <cols>
    <col min="1" max="1" width="3" style="67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hidden="1" customWidth="1"/>
    <col min="10" max="10" width="8.85546875" style="67" customWidth="1"/>
    <col min="11" max="11" width="12.7109375" style="67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29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>
      <c r="A2" s="240" t="str">
        <f>Patna!A2</f>
        <v>Progress Report for the construction of Girls Hostel (2010-11)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2">
      <c r="A3" s="209" t="s">
        <v>407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27" t="str">
        <f>Summary!V3</f>
        <v>Date:31.08.2014</v>
      </c>
      <c r="V3" s="228"/>
    </row>
    <row r="4" spans="1:22">
      <c r="A4" s="293" t="s">
        <v>403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pans="1:22" ht="15" customHeight="1">
      <c r="A5" s="236" t="s">
        <v>0</v>
      </c>
      <c r="B5" s="236" t="s">
        <v>1</v>
      </c>
      <c r="C5" s="236" t="s">
        <v>2</v>
      </c>
      <c r="D5" s="236" t="s">
        <v>3</v>
      </c>
      <c r="E5" s="236" t="s">
        <v>0</v>
      </c>
      <c r="F5" s="236" t="s">
        <v>4</v>
      </c>
      <c r="G5" s="236" t="s">
        <v>5</v>
      </c>
      <c r="H5" s="236" t="s">
        <v>6</v>
      </c>
      <c r="I5" s="241" t="s">
        <v>16</v>
      </c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36" t="s">
        <v>21</v>
      </c>
      <c r="V5" s="257" t="s">
        <v>14</v>
      </c>
    </row>
    <row r="6" spans="1:22" ht="34.5" customHeight="1">
      <c r="A6" s="236"/>
      <c r="B6" s="236"/>
      <c r="C6" s="236"/>
      <c r="D6" s="236"/>
      <c r="E6" s="236"/>
      <c r="F6" s="236"/>
      <c r="G6" s="236"/>
      <c r="H6" s="236"/>
      <c r="I6" s="233" t="s">
        <v>7</v>
      </c>
      <c r="J6" s="236" t="s">
        <v>358</v>
      </c>
      <c r="K6" s="236" t="s">
        <v>359</v>
      </c>
      <c r="L6" s="234" t="s">
        <v>15</v>
      </c>
      <c r="M6" s="235" t="s">
        <v>10</v>
      </c>
      <c r="N6" s="236" t="s">
        <v>9</v>
      </c>
      <c r="O6" s="303" t="s">
        <v>17</v>
      </c>
      <c r="P6" s="304"/>
      <c r="Q6" s="236" t="s">
        <v>18</v>
      </c>
      <c r="R6" s="236"/>
      <c r="S6" s="235" t="s">
        <v>13</v>
      </c>
      <c r="T6" s="235" t="s">
        <v>8</v>
      </c>
      <c r="U6" s="236"/>
      <c r="V6" s="257"/>
    </row>
    <row r="7" spans="1:22" ht="39" customHeight="1">
      <c r="A7" s="236"/>
      <c r="B7" s="236"/>
      <c r="C7" s="236"/>
      <c r="D7" s="236"/>
      <c r="E7" s="236"/>
      <c r="F7" s="236"/>
      <c r="G7" s="236"/>
      <c r="H7" s="236"/>
      <c r="I7" s="233"/>
      <c r="J7" s="236"/>
      <c r="K7" s="236"/>
      <c r="L7" s="234"/>
      <c r="M7" s="235"/>
      <c r="N7" s="236"/>
      <c r="O7" s="77" t="s">
        <v>11</v>
      </c>
      <c r="P7" s="77" t="s">
        <v>12</v>
      </c>
      <c r="Q7" s="77" t="s">
        <v>11</v>
      </c>
      <c r="R7" s="77" t="s">
        <v>12</v>
      </c>
      <c r="S7" s="235"/>
      <c r="T7" s="235"/>
      <c r="U7" s="236"/>
      <c r="V7" s="257"/>
    </row>
    <row r="8" spans="1:22" ht="21.75" customHeight="1">
      <c r="A8" s="289">
        <v>1</v>
      </c>
      <c r="B8" s="289" t="s">
        <v>129</v>
      </c>
      <c r="C8" s="178" t="s">
        <v>130</v>
      </c>
      <c r="D8" s="35" t="s">
        <v>131</v>
      </c>
      <c r="E8" s="87">
        <v>1</v>
      </c>
      <c r="F8" s="35" t="s">
        <v>132</v>
      </c>
      <c r="G8" s="311" t="s">
        <v>343</v>
      </c>
      <c r="H8" s="289">
        <v>279.99</v>
      </c>
      <c r="I8" s="19"/>
      <c r="J8" s="313"/>
      <c r="K8" s="313"/>
      <c r="L8" s="120"/>
      <c r="M8" s="137">
        <v>1</v>
      </c>
      <c r="N8" s="133"/>
      <c r="O8" s="55"/>
      <c r="P8" s="55"/>
      <c r="Q8" s="55"/>
      <c r="R8" s="55"/>
      <c r="S8" s="55"/>
      <c r="T8" s="55"/>
      <c r="U8" s="315">
        <v>24.2</v>
      </c>
      <c r="V8" s="18"/>
    </row>
    <row r="9" spans="1:22" ht="21.75" customHeight="1">
      <c r="A9" s="291"/>
      <c r="B9" s="291"/>
      <c r="C9" s="179"/>
      <c r="D9" s="33" t="s">
        <v>133</v>
      </c>
      <c r="E9" s="87">
        <v>2</v>
      </c>
      <c r="F9" s="35" t="s">
        <v>134</v>
      </c>
      <c r="G9" s="312"/>
      <c r="H9" s="291"/>
      <c r="I9" s="19"/>
      <c r="J9" s="314"/>
      <c r="K9" s="314"/>
      <c r="L9" s="120"/>
      <c r="M9" s="120"/>
      <c r="N9" s="120"/>
      <c r="O9" s="120"/>
      <c r="P9" s="120"/>
      <c r="Q9" s="61">
        <v>1</v>
      </c>
      <c r="R9" s="55"/>
      <c r="S9" s="55"/>
      <c r="T9" s="55"/>
      <c r="U9" s="316"/>
      <c r="V9" s="30"/>
    </row>
    <row r="10" spans="1:22" ht="21.75" customHeight="1">
      <c r="A10" s="289">
        <v>2</v>
      </c>
      <c r="B10" s="289" t="s">
        <v>135</v>
      </c>
      <c r="C10" s="178" t="s">
        <v>130</v>
      </c>
      <c r="D10" s="35" t="s">
        <v>136</v>
      </c>
      <c r="E10" s="87">
        <v>1</v>
      </c>
      <c r="F10" s="35" t="s">
        <v>137</v>
      </c>
      <c r="G10" s="311" t="s">
        <v>344</v>
      </c>
      <c r="H10" s="289">
        <v>285.39</v>
      </c>
      <c r="I10" s="20"/>
      <c r="J10" s="317"/>
      <c r="K10" s="317"/>
      <c r="L10" s="120"/>
      <c r="M10" s="120"/>
      <c r="N10" s="120"/>
      <c r="O10" s="120"/>
      <c r="P10" s="61">
        <v>1</v>
      </c>
      <c r="Q10" s="55"/>
      <c r="R10" s="55"/>
      <c r="S10" s="55"/>
      <c r="T10" s="55"/>
      <c r="U10" s="289">
        <v>79.650000000000006</v>
      </c>
      <c r="V10" s="18"/>
    </row>
    <row r="11" spans="1:22" ht="21.75" customHeight="1">
      <c r="A11" s="291"/>
      <c r="B11" s="291"/>
      <c r="C11" s="179"/>
      <c r="D11" s="35" t="s">
        <v>138</v>
      </c>
      <c r="E11" s="87">
        <v>2</v>
      </c>
      <c r="F11" s="35" t="s">
        <v>139</v>
      </c>
      <c r="G11" s="312"/>
      <c r="H11" s="291"/>
      <c r="I11" s="7"/>
      <c r="J11" s="318"/>
      <c r="K11" s="318"/>
      <c r="L11" s="64"/>
      <c r="M11" s="64"/>
      <c r="N11" s="64"/>
      <c r="O11" s="64"/>
      <c r="P11" s="64"/>
      <c r="Q11" s="64">
        <v>1</v>
      </c>
      <c r="R11" s="56"/>
      <c r="S11" s="56"/>
      <c r="T11" s="56"/>
      <c r="U11" s="291"/>
      <c r="V11" s="1"/>
    </row>
    <row r="12" spans="1:22" ht="15" customHeight="1">
      <c r="A12" s="289">
        <v>3</v>
      </c>
      <c r="B12" s="289" t="s">
        <v>140</v>
      </c>
      <c r="C12" s="178" t="s">
        <v>141</v>
      </c>
      <c r="D12" s="35" t="s">
        <v>142</v>
      </c>
      <c r="E12" s="87">
        <v>1</v>
      </c>
      <c r="F12" s="35" t="s">
        <v>143</v>
      </c>
      <c r="G12" s="311" t="s">
        <v>345</v>
      </c>
      <c r="H12" s="289">
        <v>416.19</v>
      </c>
      <c r="I12" s="1"/>
      <c r="J12" s="216"/>
      <c r="K12" s="216"/>
      <c r="L12" s="47"/>
      <c r="M12" s="47"/>
      <c r="N12" s="47"/>
      <c r="O12" s="47">
        <v>1</v>
      </c>
      <c r="P12" s="48"/>
      <c r="Q12" s="48"/>
      <c r="R12" s="48"/>
      <c r="S12" s="48"/>
      <c r="T12" s="48"/>
      <c r="U12" s="289">
        <v>69.260000000000005</v>
      </c>
      <c r="V12" s="1"/>
    </row>
    <row r="13" spans="1:22">
      <c r="A13" s="290"/>
      <c r="B13" s="290"/>
      <c r="C13" s="190"/>
      <c r="D13" s="35" t="s">
        <v>144</v>
      </c>
      <c r="E13" s="87">
        <v>2</v>
      </c>
      <c r="F13" s="35" t="s">
        <v>145</v>
      </c>
      <c r="G13" s="319"/>
      <c r="H13" s="290"/>
      <c r="I13" s="1"/>
      <c r="J13" s="218"/>
      <c r="K13" s="218"/>
      <c r="L13" s="47"/>
      <c r="M13" s="47"/>
      <c r="N13" s="47"/>
      <c r="O13" s="140">
        <v>1</v>
      </c>
      <c r="P13" s="48"/>
      <c r="Q13" s="48"/>
      <c r="R13" s="48"/>
      <c r="S13" s="48"/>
      <c r="T13" s="48"/>
      <c r="U13" s="290"/>
      <c r="V13" s="1"/>
    </row>
    <row r="14" spans="1:22">
      <c r="A14" s="291"/>
      <c r="B14" s="291"/>
      <c r="C14" s="179"/>
      <c r="D14" s="35" t="s">
        <v>146</v>
      </c>
      <c r="E14" s="87">
        <v>3</v>
      </c>
      <c r="F14" s="35" t="s">
        <v>147</v>
      </c>
      <c r="G14" s="312"/>
      <c r="H14" s="291"/>
      <c r="I14" s="1"/>
      <c r="J14" s="217"/>
      <c r="K14" s="217"/>
      <c r="L14" s="47"/>
      <c r="M14" s="47"/>
      <c r="N14" s="47"/>
      <c r="O14" s="75">
        <v>1</v>
      </c>
      <c r="P14" s="48"/>
      <c r="Q14" s="48"/>
      <c r="R14" s="48"/>
      <c r="S14" s="48"/>
      <c r="T14" s="48"/>
      <c r="U14" s="291"/>
      <c r="V14" s="1"/>
    </row>
    <row r="15" spans="1:22" ht="15" customHeight="1">
      <c r="A15" s="289">
        <v>4</v>
      </c>
      <c r="B15" s="289" t="s">
        <v>148</v>
      </c>
      <c r="C15" s="178" t="s">
        <v>130</v>
      </c>
      <c r="D15" s="35" t="s">
        <v>149</v>
      </c>
      <c r="E15" s="87">
        <v>1</v>
      </c>
      <c r="F15" s="35" t="s">
        <v>150</v>
      </c>
      <c r="G15" s="311" t="s">
        <v>356</v>
      </c>
      <c r="H15" s="289">
        <v>420.5</v>
      </c>
      <c r="I15" s="1"/>
      <c r="J15" s="86"/>
      <c r="K15" s="86"/>
      <c r="L15" s="48"/>
      <c r="M15" s="48"/>
      <c r="N15" s="48"/>
      <c r="O15" s="48"/>
      <c r="P15" s="48"/>
      <c r="Q15" s="48"/>
      <c r="R15" s="48"/>
      <c r="S15" s="48"/>
      <c r="T15" s="48"/>
      <c r="U15" s="289"/>
      <c r="V15" s="1"/>
    </row>
    <row r="16" spans="1:22">
      <c r="A16" s="290"/>
      <c r="B16" s="290"/>
      <c r="C16" s="190"/>
      <c r="D16" s="35" t="s">
        <v>151</v>
      </c>
      <c r="E16" s="87">
        <v>2</v>
      </c>
      <c r="F16" s="35" t="s">
        <v>152</v>
      </c>
      <c r="G16" s="319"/>
      <c r="H16" s="290"/>
      <c r="I16" s="1"/>
      <c r="J16" s="86"/>
      <c r="K16" s="86"/>
      <c r="L16" s="48"/>
      <c r="M16" s="48"/>
      <c r="N16" s="48"/>
      <c r="O16" s="48"/>
      <c r="P16" s="48"/>
      <c r="Q16" s="48"/>
      <c r="R16" s="48"/>
      <c r="S16" s="48"/>
      <c r="T16" s="48"/>
      <c r="U16" s="290"/>
      <c r="V16" s="1"/>
    </row>
    <row r="17" spans="1:22">
      <c r="A17" s="291"/>
      <c r="B17" s="291"/>
      <c r="C17" s="179"/>
      <c r="D17" s="35" t="s">
        <v>153</v>
      </c>
      <c r="E17" s="87">
        <v>3</v>
      </c>
      <c r="F17" s="35" t="s">
        <v>154</v>
      </c>
      <c r="G17" s="312"/>
      <c r="H17" s="291"/>
      <c r="I17" s="1"/>
      <c r="J17" s="86"/>
      <c r="K17" s="86"/>
      <c r="L17" s="48"/>
      <c r="M17" s="48"/>
      <c r="N17" s="48"/>
      <c r="O17" s="48"/>
      <c r="P17" s="48"/>
      <c r="Q17" s="48"/>
      <c r="R17" s="48"/>
      <c r="S17" s="48"/>
      <c r="T17" s="48"/>
      <c r="U17" s="291"/>
      <c r="V17" s="1"/>
    </row>
    <row r="18" spans="1:22" ht="36.75" customHeight="1">
      <c r="A18" s="78">
        <v>5</v>
      </c>
      <c r="B18" s="78" t="s">
        <v>155</v>
      </c>
      <c r="C18" s="87" t="s">
        <v>141</v>
      </c>
      <c r="D18" s="35" t="s">
        <v>156</v>
      </c>
      <c r="E18" s="87">
        <v>1</v>
      </c>
      <c r="F18" s="35" t="s">
        <v>440</v>
      </c>
      <c r="G18" s="85" t="s">
        <v>346</v>
      </c>
      <c r="H18" s="78">
        <v>142.1</v>
      </c>
      <c r="I18" s="1"/>
      <c r="J18" s="86"/>
      <c r="K18" s="86"/>
      <c r="L18" s="75"/>
      <c r="M18" s="75"/>
      <c r="N18" s="75"/>
      <c r="O18" s="75">
        <v>1</v>
      </c>
      <c r="P18" s="48"/>
      <c r="Q18" s="48"/>
      <c r="R18" s="48"/>
      <c r="S18" s="48"/>
      <c r="T18" s="48"/>
      <c r="U18" s="78"/>
      <c r="V18" s="1"/>
    </row>
    <row r="19" spans="1:22" ht="26.25" customHeight="1">
      <c r="A19" s="289">
        <v>6</v>
      </c>
      <c r="B19" s="225" t="s">
        <v>157</v>
      </c>
      <c r="C19" s="225" t="s">
        <v>158</v>
      </c>
      <c r="D19" s="35" t="s">
        <v>159</v>
      </c>
      <c r="E19" s="78">
        <v>1</v>
      </c>
      <c r="F19" s="35" t="s">
        <v>160</v>
      </c>
      <c r="G19" s="305" t="s">
        <v>338</v>
      </c>
      <c r="H19" s="225">
        <v>266.79000000000002</v>
      </c>
      <c r="I19" s="12">
        <v>1</v>
      </c>
      <c r="J19" s="306" t="s">
        <v>370</v>
      </c>
      <c r="K19" s="306" t="s">
        <v>361</v>
      </c>
      <c r="L19" s="49"/>
      <c r="M19" s="49"/>
      <c r="N19" s="49"/>
      <c r="O19" s="49"/>
      <c r="P19" s="49"/>
      <c r="Q19" s="49"/>
      <c r="R19" s="49"/>
      <c r="S19" s="49"/>
      <c r="T19" s="49"/>
      <c r="U19" s="225">
        <v>61.1</v>
      </c>
      <c r="V19" s="50" t="s">
        <v>357</v>
      </c>
    </row>
    <row r="20" spans="1:22" ht="26.25" customHeight="1">
      <c r="A20" s="291"/>
      <c r="B20" s="225"/>
      <c r="C20" s="225"/>
      <c r="D20" s="38" t="s">
        <v>161</v>
      </c>
      <c r="E20" s="78">
        <v>2</v>
      </c>
      <c r="F20" s="35" t="s">
        <v>162</v>
      </c>
      <c r="G20" s="305"/>
      <c r="H20" s="225"/>
      <c r="I20" s="1"/>
      <c r="J20" s="307"/>
      <c r="K20" s="307"/>
      <c r="L20" s="75"/>
      <c r="M20" s="75"/>
      <c r="N20" s="75"/>
      <c r="O20" s="75"/>
      <c r="P20" s="75"/>
      <c r="Q20" s="75"/>
      <c r="R20" s="75">
        <v>1</v>
      </c>
      <c r="S20" s="48"/>
      <c r="T20" s="48"/>
      <c r="U20" s="225"/>
      <c r="V20" s="50"/>
    </row>
    <row r="21" spans="1:22" ht="25.5">
      <c r="A21" s="289">
        <v>7</v>
      </c>
      <c r="B21" s="225" t="s">
        <v>163</v>
      </c>
      <c r="C21" s="225" t="s">
        <v>158</v>
      </c>
      <c r="D21" s="35" t="s">
        <v>41</v>
      </c>
      <c r="E21" s="78">
        <v>1</v>
      </c>
      <c r="F21" s="35" t="s">
        <v>164</v>
      </c>
      <c r="G21" s="305" t="s">
        <v>437</v>
      </c>
      <c r="H21" s="225">
        <v>402.49</v>
      </c>
      <c r="I21" s="1">
        <v>1</v>
      </c>
      <c r="J21" s="216" t="s">
        <v>360</v>
      </c>
      <c r="K21" s="216" t="s">
        <v>361</v>
      </c>
      <c r="L21" s="48"/>
      <c r="M21" s="48"/>
      <c r="N21" s="48"/>
      <c r="O21" s="48"/>
      <c r="P21" s="48"/>
      <c r="Q21" s="48"/>
      <c r="R21" s="48"/>
      <c r="S21" s="48"/>
      <c r="T21" s="48"/>
      <c r="U21" s="225">
        <v>51.22</v>
      </c>
      <c r="V21" s="50" t="s">
        <v>357</v>
      </c>
    </row>
    <row r="22" spans="1:22" ht="15" customHeight="1">
      <c r="A22" s="290"/>
      <c r="B22" s="225"/>
      <c r="C22" s="225"/>
      <c r="D22" s="35" t="s">
        <v>165</v>
      </c>
      <c r="E22" s="78">
        <v>2</v>
      </c>
      <c r="F22" s="35" t="s">
        <v>166</v>
      </c>
      <c r="G22" s="305"/>
      <c r="H22" s="225"/>
      <c r="I22" s="1"/>
      <c r="J22" s="218"/>
      <c r="K22" s="218"/>
      <c r="L22" s="47"/>
      <c r="M22" s="47"/>
      <c r="N22" s="47"/>
      <c r="O22" s="47"/>
      <c r="P22" s="47"/>
      <c r="Q22" s="47">
        <v>1</v>
      </c>
      <c r="R22" s="48"/>
      <c r="S22" s="48"/>
      <c r="T22" s="48"/>
      <c r="U22" s="225"/>
      <c r="V22" s="50"/>
    </row>
    <row r="23" spans="1:22">
      <c r="A23" s="291"/>
      <c r="B23" s="225"/>
      <c r="C23" s="225"/>
      <c r="D23" s="35" t="s">
        <v>167</v>
      </c>
      <c r="E23" s="78">
        <v>3</v>
      </c>
      <c r="F23" s="35" t="s">
        <v>168</v>
      </c>
      <c r="G23" s="305"/>
      <c r="H23" s="225"/>
      <c r="I23" s="4">
        <v>1</v>
      </c>
      <c r="J23" s="217"/>
      <c r="K23" s="217"/>
      <c r="L23" s="139"/>
      <c r="M23" s="139"/>
      <c r="N23" s="76"/>
      <c r="O23" s="48"/>
      <c r="P23" s="48"/>
      <c r="Q23" s="48"/>
      <c r="R23" s="48"/>
      <c r="S23" s="48"/>
      <c r="T23" s="48"/>
      <c r="U23" s="225"/>
      <c r="V23" s="50" t="s">
        <v>357</v>
      </c>
    </row>
    <row r="24" spans="1:22" ht="25.5">
      <c r="A24" s="289">
        <v>8</v>
      </c>
      <c r="B24" s="225" t="s">
        <v>169</v>
      </c>
      <c r="C24" s="225" t="s">
        <v>158</v>
      </c>
      <c r="D24" s="35" t="s">
        <v>170</v>
      </c>
      <c r="E24" s="78">
        <v>1</v>
      </c>
      <c r="F24" s="35" t="s">
        <v>171</v>
      </c>
      <c r="G24" s="305" t="s">
        <v>356</v>
      </c>
      <c r="H24" s="225">
        <v>406.19</v>
      </c>
      <c r="I24" s="1"/>
      <c r="J24" s="86"/>
      <c r="K24" s="86"/>
      <c r="L24" s="76"/>
      <c r="M24" s="76"/>
      <c r="N24" s="76"/>
      <c r="O24" s="48"/>
      <c r="P24" s="48"/>
      <c r="Q24" s="48"/>
      <c r="R24" s="48"/>
      <c r="S24" s="48"/>
      <c r="T24" s="48"/>
      <c r="U24" s="225"/>
      <c r="V24" s="50"/>
    </row>
    <row r="25" spans="1:22">
      <c r="A25" s="290"/>
      <c r="B25" s="225"/>
      <c r="C25" s="225"/>
      <c r="D25" s="35" t="s">
        <v>172</v>
      </c>
      <c r="E25" s="78">
        <v>2</v>
      </c>
      <c r="F25" s="35" t="s">
        <v>173</v>
      </c>
      <c r="G25" s="305"/>
      <c r="H25" s="225"/>
      <c r="I25" s="1"/>
      <c r="J25" s="86"/>
      <c r="K25" s="86"/>
      <c r="L25" s="48"/>
      <c r="M25" s="48"/>
      <c r="N25" s="48"/>
      <c r="O25" s="48"/>
      <c r="P25" s="48"/>
      <c r="Q25" s="48"/>
      <c r="R25" s="48"/>
      <c r="S25" s="48"/>
      <c r="T25" s="48"/>
      <c r="U25" s="225"/>
      <c r="V25" s="50"/>
    </row>
    <row r="26" spans="1:22">
      <c r="A26" s="291"/>
      <c r="B26" s="225"/>
      <c r="C26" s="225"/>
      <c r="D26" s="35" t="s">
        <v>174</v>
      </c>
      <c r="E26" s="78">
        <v>3</v>
      </c>
      <c r="F26" s="35" t="s">
        <v>175</v>
      </c>
      <c r="G26" s="305"/>
      <c r="H26" s="225"/>
      <c r="I26" s="1"/>
      <c r="J26" s="86"/>
      <c r="K26" s="86"/>
      <c r="L26" s="48"/>
      <c r="M26" s="48"/>
      <c r="N26" s="48"/>
      <c r="O26" s="48"/>
      <c r="P26" s="48"/>
      <c r="Q26" s="48"/>
      <c r="R26" s="48"/>
      <c r="S26" s="48"/>
      <c r="T26" s="48"/>
      <c r="U26" s="225"/>
      <c r="V26" s="50"/>
    </row>
    <row r="27" spans="1:22" ht="24.75" customHeight="1">
      <c r="A27" s="289">
        <v>9</v>
      </c>
      <c r="B27" s="225" t="s">
        <v>176</v>
      </c>
      <c r="C27" s="225" t="s">
        <v>158</v>
      </c>
      <c r="D27" s="35" t="s">
        <v>158</v>
      </c>
      <c r="E27" s="78">
        <v>1</v>
      </c>
      <c r="F27" s="35" t="s">
        <v>177</v>
      </c>
      <c r="G27" s="305" t="s">
        <v>380</v>
      </c>
      <c r="H27" s="225">
        <v>404.83</v>
      </c>
      <c r="I27" s="1"/>
      <c r="J27" s="86"/>
      <c r="K27" s="86"/>
      <c r="L27" s="48"/>
      <c r="M27" s="48"/>
      <c r="N27" s="48"/>
      <c r="O27" s="48"/>
      <c r="P27" s="48"/>
      <c r="Q27" s="48"/>
      <c r="R27" s="48"/>
      <c r="S27" s="48"/>
      <c r="T27" s="48"/>
      <c r="U27" s="225"/>
      <c r="V27" s="50"/>
    </row>
    <row r="28" spans="1:22" ht="36" customHeight="1">
      <c r="A28" s="290"/>
      <c r="B28" s="225"/>
      <c r="C28" s="225"/>
      <c r="D28" s="35" t="s">
        <v>178</v>
      </c>
      <c r="E28" s="78">
        <v>2</v>
      </c>
      <c r="F28" s="35" t="s">
        <v>179</v>
      </c>
      <c r="G28" s="305"/>
      <c r="H28" s="225"/>
      <c r="I28" s="1"/>
      <c r="J28" s="86"/>
      <c r="K28" s="86"/>
      <c r="L28" s="48"/>
      <c r="M28" s="48"/>
      <c r="N28" s="48"/>
      <c r="O28" s="48"/>
      <c r="P28" s="48"/>
      <c r="Q28" s="48"/>
      <c r="R28" s="48"/>
      <c r="S28" s="48"/>
      <c r="T28" s="48"/>
      <c r="U28" s="225"/>
      <c r="V28" s="50"/>
    </row>
    <row r="29" spans="1:22" ht="25.5">
      <c r="A29" s="291"/>
      <c r="B29" s="225"/>
      <c r="C29" s="225"/>
      <c r="D29" s="35" t="s">
        <v>180</v>
      </c>
      <c r="E29" s="78">
        <v>3</v>
      </c>
      <c r="F29" s="35" t="s">
        <v>325</v>
      </c>
      <c r="G29" s="305"/>
      <c r="H29" s="225"/>
      <c r="I29" s="1"/>
      <c r="J29" s="86"/>
      <c r="K29" s="86"/>
      <c r="L29" s="76"/>
      <c r="M29" s="76"/>
      <c r="N29" s="76"/>
      <c r="O29" s="48"/>
      <c r="P29" s="48"/>
      <c r="Q29" s="48"/>
      <c r="R29" s="48"/>
      <c r="S29" s="48"/>
      <c r="T29" s="48"/>
      <c r="U29" s="225"/>
      <c r="V29" s="50"/>
    </row>
    <row r="30" spans="1:22" ht="27.75" customHeight="1">
      <c r="A30" s="78">
        <v>10</v>
      </c>
      <c r="B30" s="78" t="s">
        <v>181</v>
      </c>
      <c r="C30" s="87" t="s">
        <v>182</v>
      </c>
      <c r="D30" s="78" t="s">
        <v>183</v>
      </c>
      <c r="E30" s="87">
        <v>1</v>
      </c>
      <c r="F30" s="35" t="s">
        <v>184</v>
      </c>
      <c r="G30" s="85" t="s">
        <v>356</v>
      </c>
      <c r="H30" s="78">
        <v>146.1</v>
      </c>
      <c r="I30" s="1"/>
      <c r="J30" s="86"/>
      <c r="K30" s="86"/>
      <c r="L30" s="48"/>
      <c r="M30" s="48"/>
      <c r="N30" s="48"/>
      <c r="O30" s="48"/>
      <c r="P30" s="48"/>
      <c r="Q30" s="48"/>
      <c r="R30" s="48"/>
      <c r="S30" s="48"/>
      <c r="T30" s="48"/>
      <c r="U30" s="78"/>
      <c r="V30" s="1"/>
    </row>
    <row r="31" spans="1:22" ht="16.5">
      <c r="A31" s="86"/>
      <c r="B31" s="224" t="s">
        <v>22</v>
      </c>
      <c r="C31" s="224"/>
      <c r="D31" s="224"/>
      <c r="E31" s="29">
        <f>E9+E11+E14+E17+E18+E20+E23+E26+E29+E30</f>
        <v>23</v>
      </c>
      <c r="F31" s="11"/>
      <c r="G31" s="1"/>
      <c r="H31" s="79">
        <f>SUM(H8:H30)</f>
        <v>3170.5699999999997</v>
      </c>
      <c r="I31" s="1">
        <f>SUM(I8:I30)</f>
        <v>3</v>
      </c>
      <c r="J31" s="86"/>
      <c r="K31" s="86"/>
      <c r="L31" s="4">
        <f>SUM(L8:L30)</f>
        <v>0</v>
      </c>
      <c r="M31" s="4">
        <f>SUM(M8:M30)</f>
        <v>1</v>
      </c>
      <c r="N31" s="4">
        <f t="shared" ref="N31:U31" si="0">SUM(N8:N30)</f>
        <v>0</v>
      </c>
      <c r="O31" s="4">
        <f t="shared" si="0"/>
        <v>4</v>
      </c>
      <c r="P31" s="4">
        <f t="shared" si="0"/>
        <v>1</v>
      </c>
      <c r="Q31" s="4">
        <f t="shared" si="0"/>
        <v>3</v>
      </c>
      <c r="R31" s="4">
        <f t="shared" si="0"/>
        <v>1</v>
      </c>
      <c r="S31" s="4">
        <f t="shared" si="0"/>
        <v>0</v>
      </c>
      <c r="T31" s="4">
        <f t="shared" si="0"/>
        <v>0</v>
      </c>
      <c r="U31" s="101">
        <f t="shared" si="0"/>
        <v>285.43</v>
      </c>
      <c r="V31" s="1"/>
    </row>
    <row r="32" spans="1:22">
      <c r="A32" s="308" t="s">
        <v>326</v>
      </c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10"/>
    </row>
  </sheetData>
  <mergeCells count="86"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B31:D31"/>
    <mergeCell ref="A32:V32"/>
    <mergeCell ref="A8:A9"/>
    <mergeCell ref="B8:B9"/>
    <mergeCell ref="C8:C9"/>
    <mergeCell ref="G8:G9"/>
    <mergeCell ref="H8:H9"/>
    <mergeCell ref="J8:J9"/>
    <mergeCell ref="A27:A29"/>
    <mergeCell ref="B27:B29"/>
    <mergeCell ref="C27:C29"/>
    <mergeCell ref="G27:G29"/>
    <mergeCell ref="H27:H29"/>
    <mergeCell ref="U27:U29"/>
    <mergeCell ref="A24:A26"/>
    <mergeCell ref="B24:B26"/>
    <mergeCell ref="C24:C26"/>
    <mergeCell ref="G24:G26"/>
    <mergeCell ref="H24:H26"/>
    <mergeCell ref="U24:U26"/>
    <mergeCell ref="K19:K20"/>
    <mergeCell ref="U19:U20"/>
    <mergeCell ref="J21:J23"/>
    <mergeCell ref="K21:K23"/>
    <mergeCell ref="U21:U23"/>
    <mergeCell ref="J19:J20"/>
    <mergeCell ref="A21:A23"/>
    <mergeCell ref="B21:B23"/>
    <mergeCell ref="C21:C23"/>
    <mergeCell ref="G21:G23"/>
    <mergeCell ref="H21:H23"/>
    <mergeCell ref="A19:A20"/>
    <mergeCell ref="B19:B20"/>
    <mergeCell ref="C19:C20"/>
    <mergeCell ref="G19:G20"/>
    <mergeCell ref="H19:H20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P26" sqref="P26"/>
    </sheetView>
  </sheetViews>
  <sheetFormatPr defaultRowHeight="15"/>
  <cols>
    <col min="1" max="1" width="3" customWidth="1"/>
    <col min="2" max="2" width="9.42578125" customWidth="1"/>
    <col min="3" max="3" width="10.7109375" customWidth="1"/>
    <col min="4" max="4" width="13.28515625" customWidth="1"/>
    <col min="5" max="5" width="5.85546875" bestFit="1" customWidth="1"/>
    <col min="6" max="6" width="19.5703125" style="124" customWidth="1"/>
    <col min="7" max="7" width="17.5703125" style="124" customWidth="1"/>
    <col min="8" max="8" width="11.28515625" customWidth="1"/>
    <col min="9" max="9" width="3" hidden="1" customWidth="1"/>
    <col min="10" max="10" width="8.85546875" style="67" customWidth="1"/>
    <col min="11" max="11" width="12.7109375" style="67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29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>
      <c r="A2" s="240" t="str">
        <f>Patna!A2</f>
        <v>Progress Report for the construction of Girls Hostel (2010-11)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2">
      <c r="A3" s="209" t="s">
        <v>406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27" t="str">
        <f>Summary!V3</f>
        <v>Date:31.08.2014</v>
      </c>
      <c r="V3" s="228"/>
    </row>
    <row r="4" spans="1:22">
      <c r="A4" s="293" t="s">
        <v>404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pans="1:22" ht="15" customHeight="1">
      <c r="A5" s="236" t="s">
        <v>0</v>
      </c>
      <c r="B5" s="236" t="s">
        <v>1</v>
      </c>
      <c r="C5" s="236" t="s">
        <v>2</v>
      </c>
      <c r="D5" s="236" t="s">
        <v>3</v>
      </c>
      <c r="E5" s="236" t="s">
        <v>0</v>
      </c>
      <c r="F5" s="321" t="s">
        <v>4</v>
      </c>
      <c r="G5" s="321" t="s">
        <v>5</v>
      </c>
      <c r="H5" s="236" t="s">
        <v>6</v>
      </c>
      <c r="I5" s="241" t="s">
        <v>16</v>
      </c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36" t="s">
        <v>21</v>
      </c>
      <c r="V5" s="257" t="s">
        <v>14</v>
      </c>
    </row>
    <row r="6" spans="1:22" ht="34.5" customHeight="1">
      <c r="A6" s="236"/>
      <c r="B6" s="236"/>
      <c r="C6" s="236"/>
      <c r="D6" s="236"/>
      <c r="E6" s="236"/>
      <c r="F6" s="321"/>
      <c r="G6" s="321"/>
      <c r="H6" s="236"/>
      <c r="I6" s="233" t="s">
        <v>7</v>
      </c>
      <c r="J6" s="236" t="s">
        <v>358</v>
      </c>
      <c r="K6" s="236" t="s">
        <v>359</v>
      </c>
      <c r="L6" s="234" t="s">
        <v>15</v>
      </c>
      <c r="M6" s="235" t="s">
        <v>10</v>
      </c>
      <c r="N6" s="236" t="s">
        <v>9</v>
      </c>
      <c r="O6" s="303" t="s">
        <v>17</v>
      </c>
      <c r="P6" s="304"/>
      <c r="Q6" s="236" t="s">
        <v>18</v>
      </c>
      <c r="R6" s="236"/>
      <c r="S6" s="235" t="s">
        <v>13</v>
      </c>
      <c r="T6" s="235" t="s">
        <v>8</v>
      </c>
      <c r="U6" s="236"/>
      <c r="V6" s="257"/>
    </row>
    <row r="7" spans="1:22" ht="39" customHeight="1">
      <c r="A7" s="236"/>
      <c r="B7" s="236"/>
      <c r="C7" s="236"/>
      <c r="D7" s="236"/>
      <c r="E7" s="236"/>
      <c r="F7" s="321"/>
      <c r="G7" s="321"/>
      <c r="H7" s="236"/>
      <c r="I7" s="233"/>
      <c r="J7" s="236"/>
      <c r="K7" s="236"/>
      <c r="L7" s="234"/>
      <c r="M7" s="235"/>
      <c r="N7" s="236"/>
      <c r="O7" s="28" t="s">
        <v>11</v>
      </c>
      <c r="P7" s="28" t="s">
        <v>12</v>
      </c>
      <c r="Q7" s="28" t="s">
        <v>11</v>
      </c>
      <c r="R7" s="28" t="s">
        <v>12</v>
      </c>
      <c r="S7" s="235"/>
      <c r="T7" s="235"/>
      <c r="U7" s="236"/>
      <c r="V7" s="257"/>
    </row>
    <row r="8" spans="1:22" ht="37.5" customHeight="1">
      <c r="A8" s="322">
        <v>1</v>
      </c>
      <c r="B8" s="225" t="s">
        <v>227</v>
      </c>
      <c r="C8" s="225" t="s">
        <v>228</v>
      </c>
      <c r="D8" s="34" t="s">
        <v>229</v>
      </c>
      <c r="E8" s="34">
        <v>1</v>
      </c>
      <c r="F8" s="122" t="s">
        <v>230</v>
      </c>
      <c r="G8" s="320" t="s">
        <v>339</v>
      </c>
      <c r="H8" s="225">
        <v>285.68</v>
      </c>
      <c r="I8" s="1"/>
      <c r="J8" s="216" t="s">
        <v>371</v>
      </c>
      <c r="K8" s="216" t="s">
        <v>361</v>
      </c>
      <c r="L8" s="47"/>
      <c r="M8" s="47"/>
      <c r="N8" s="47"/>
      <c r="O8" s="47"/>
      <c r="P8" s="47"/>
      <c r="Q8" s="47"/>
      <c r="R8" s="47"/>
      <c r="S8" s="47">
        <v>1</v>
      </c>
      <c r="T8" s="48"/>
      <c r="U8" s="225">
        <v>172.9</v>
      </c>
      <c r="V8" s="50"/>
    </row>
    <row r="9" spans="1:22">
      <c r="A9" s="323"/>
      <c r="B9" s="225"/>
      <c r="C9" s="225"/>
      <c r="D9" s="34" t="s">
        <v>231</v>
      </c>
      <c r="E9" s="34">
        <v>2</v>
      </c>
      <c r="F9" s="121" t="s">
        <v>232</v>
      </c>
      <c r="G9" s="320"/>
      <c r="H9" s="225"/>
      <c r="I9" s="1"/>
      <c r="J9" s="217"/>
      <c r="K9" s="217"/>
      <c r="L9" s="47"/>
      <c r="M9" s="47"/>
      <c r="N9" s="47"/>
      <c r="O9" s="47"/>
      <c r="P9" s="47"/>
      <c r="Q9" s="47"/>
      <c r="R9" s="47">
        <v>1</v>
      </c>
      <c r="S9" s="48"/>
      <c r="T9" s="48"/>
      <c r="U9" s="225"/>
      <c r="V9" s="50"/>
    </row>
    <row r="10" spans="1:22" ht="44.25" customHeight="1">
      <c r="A10" s="322">
        <v>2</v>
      </c>
      <c r="B10" s="225" t="s">
        <v>233</v>
      </c>
      <c r="C10" s="225" t="s">
        <v>228</v>
      </c>
      <c r="D10" s="32" t="s">
        <v>234</v>
      </c>
      <c r="E10" s="34">
        <v>1</v>
      </c>
      <c r="F10" s="122" t="s">
        <v>235</v>
      </c>
      <c r="G10" s="320" t="s">
        <v>339</v>
      </c>
      <c r="H10" s="225">
        <v>284.89999999999998</v>
      </c>
      <c r="I10" s="1"/>
      <c r="J10" s="216" t="s">
        <v>372</v>
      </c>
      <c r="K10" s="216" t="s">
        <v>361</v>
      </c>
      <c r="L10" s="47"/>
      <c r="M10" s="47"/>
      <c r="N10" s="47"/>
      <c r="O10" s="47"/>
      <c r="P10" s="47"/>
      <c r="Q10" s="47">
        <v>1</v>
      </c>
      <c r="R10" s="48"/>
      <c r="S10" s="48"/>
      <c r="T10" s="48"/>
      <c r="U10" s="225">
        <v>175.09</v>
      </c>
      <c r="V10" s="50"/>
    </row>
    <row r="11" spans="1:22" ht="33" customHeight="1">
      <c r="A11" s="323"/>
      <c r="B11" s="225"/>
      <c r="C11" s="225"/>
      <c r="D11" s="32" t="s">
        <v>236</v>
      </c>
      <c r="E11" s="34">
        <v>2</v>
      </c>
      <c r="F11" s="122" t="s">
        <v>237</v>
      </c>
      <c r="G11" s="320"/>
      <c r="H11" s="225"/>
      <c r="I11" s="1"/>
      <c r="J11" s="217"/>
      <c r="K11" s="217"/>
      <c r="L11" s="47"/>
      <c r="M11" s="47"/>
      <c r="N11" s="47"/>
      <c r="O11" s="47"/>
      <c r="P11" s="47"/>
      <c r="Q11" s="47"/>
      <c r="R11" s="47"/>
      <c r="S11" s="47">
        <v>1</v>
      </c>
      <c r="T11" s="48"/>
      <c r="U11" s="225"/>
      <c r="V11" s="50"/>
    </row>
    <row r="12" spans="1:22">
      <c r="A12" s="322">
        <v>3</v>
      </c>
      <c r="B12" s="225" t="s">
        <v>238</v>
      </c>
      <c r="C12" s="225" t="s">
        <v>228</v>
      </c>
      <c r="D12" s="34" t="s">
        <v>239</v>
      </c>
      <c r="E12" s="34">
        <v>1</v>
      </c>
      <c r="F12" s="121" t="s">
        <v>240</v>
      </c>
      <c r="G12" s="320" t="s">
        <v>339</v>
      </c>
      <c r="H12" s="225">
        <v>429.84</v>
      </c>
      <c r="I12" s="1"/>
      <c r="J12" s="216" t="s">
        <v>366</v>
      </c>
      <c r="K12" s="216" t="s">
        <v>361</v>
      </c>
      <c r="L12" s="47"/>
      <c r="M12" s="47"/>
      <c r="N12" s="47"/>
      <c r="O12" s="47"/>
      <c r="P12" s="47"/>
      <c r="Q12" s="47">
        <v>1</v>
      </c>
      <c r="R12" s="48"/>
      <c r="S12" s="48"/>
      <c r="T12" s="48"/>
      <c r="U12" s="225">
        <v>214.26</v>
      </c>
      <c r="V12" s="50"/>
    </row>
    <row r="13" spans="1:22">
      <c r="A13" s="324"/>
      <c r="B13" s="225"/>
      <c r="C13" s="225"/>
      <c r="D13" s="34" t="s">
        <v>241</v>
      </c>
      <c r="E13" s="34">
        <v>2</v>
      </c>
      <c r="F13" s="121" t="s">
        <v>242</v>
      </c>
      <c r="G13" s="320"/>
      <c r="H13" s="225"/>
      <c r="I13" s="1"/>
      <c r="J13" s="218"/>
      <c r="K13" s="218"/>
      <c r="L13" s="47"/>
      <c r="M13" s="47"/>
      <c r="N13" s="47"/>
      <c r="O13" s="47"/>
      <c r="P13" s="47"/>
      <c r="Q13" s="47"/>
      <c r="R13" s="47"/>
      <c r="S13" s="47">
        <v>1</v>
      </c>
      <c r="T13" s="48"/>
      <c r="U13" s="225"/>
      <c r="V13" s="50"/>
    </row>
    <row r="14" spans="1:22">
      <c r="A14" s="323"/>
      <c r="B14" s="225"/>
      <c r="C14" s="225"/>
      <c r="D14" s="34" t="s">
        <v>243</v>
      </c>
      <c r="E14" s="34">
        <v>3</v>
      </c>
      <c r="F14" s="121" t="s">
        <v>244</v>
      </c>
      <c r="G14" s="320"/>
      <c r="H14" s="225"/>
      <c r="I14" s="1"/>
      <c r="J14" s="217"/>
      <c r="K14" s="217"/>
      <c r="L14" s="47"/>
      <c r="M14" s="47"/>
      <c r="N14" s="47"/>
      <c r="O14" s="47"/>
      <c r="P14" s="47"/>
      <c r="Q14" s="47"/>
      <c r="R14" s="47"/>
      <c r="S14" s="47">
        <v>1</v>
      </c>
      <c r="T14" s="48"/>
      <c r="U14" s="225"/>
      <c r="V14" s="50"/>
    </row>
    <row r="15" spans="1:22">
      <c r="A15" s="322">
        <v>4</v>
      </c>
      <c r="B15" s="225" t="s">
        <v>245</v>
      </c>
      <c r="C15" s="225" t="s">
        <v>39</v>
      </c>
      <c r="D15" s="34" t="s">
        <v>246</v>
      </c>
      <c r="E15" s="34">
        <v>1</v>
      </c>
      <c r="F15" s="121" t="s">
        <v>247</v>
      </c>
      <c r="G15" s="320" t="s">
        <v>340</v>
      </c>
      <c r="H15" s="225">
        <v>287.95999999999998</v>
      </c>
      <c r="I15" s="1"/>
      <c r="J15" s="216"/>
      <c r="K15" s="216"/>
      <c r="L15" s="75">
        <v>1</v>
      </c>
      <c r="M15" s="48"/>
      <c r="N15" s="48"/>
      <c r="O15" s="48"/>
      <c r="P15" s="48"/>
      <c r="Q15" s="48"/>
      <c r="R15" s="48"/>
      <c r="S15" s="48"/>
      <c r="T15" s="48"/>
      <c r="U15" s="225">
        <v>118.69</v>
      </c>
      <c r="V15" s="50" t="s">
        <v>434</v>
      </c>
    </row>
    <row r="16" spans="1:22" ht="29.25" customHeight="1">
      <c r="A16" s="323"/>
      <c r="B16" s="225"/>
      <c r="C16" s="225"/>
      <c r="D16" s="34" t="s">
        <v>248</v>
      </c>
      <c r="E16" s="34">
        <v>2</v>
      </c>
      <c r="F16" s="121" t="s">
        <v>249</v>
      </c>
      <c r="G16" s="320"/>
      <c r="H16" s="225"/>
      <c r="I16" s="1"/>
      <c r="J16" s="217"/>
      <c r="K16" s="217"/>
      <c r="L16" s="47"/>
      <c r="M16" s="47"/>
      <c r="N16" s="47"/>
      <c r="O16" s="47"/>
      <c r="P16" s="47"/>
      <c r="Q16" s="47"/>
      <c r="R16" s="47"/>
      <c r="S16" s="47">
        <v>1</v>
      </c>
      <c r="U16" s="225"/>
      <c r="V16" s="50"/>
    </row>
    <row r="17" spans="1:22" ht="23.25" customHeight="1">
      <c r="A17" s="322">
        <v>5</v>
      </c>
      <c r="B17" s="225" t="s">
        <v>250</v>
      </c>
      <c r="C17" s="225" t="s">
        <v>40</v>
      </c>
      <c r="D17" s="34" t="s">
        <v>133</v>
      </c>
      <c r="E17" s="34">
        <v>1</v>
      </c>
      <c r="F17" s="121" t="s">
        <v>251</v>
      </c>
      <c r="G17" s="320" t="s">
        <v>341</v>
      </c>
      <c r="H17" s="225">
        <v>276.83999999999997</v>
      </c>
      <c r="I17" s="1">
        <v>1</v>
      </c>
      <c r="J17" s="8"/>
      <c r="K17" s="8"/>
      <c r="L17" s="48"/>
      <c r="M17" s="48"/>
      <c r="N17" s="48"/>
      <c r="O17" s="48"/>
      <c r="P17" s="48"/>
      <c r="Q17" s="48"/>
      <c r="R17" s="48"/>
      <c r="S17" s="48"/>
      <c r="T17" s="48"/>
      <c r="U17" s="225">
        <v>56.4</v>
      </c>
      <c r="V17" s="50" t="s">
        <v>435</v>
      </c>
    </row>
    <row r="18" spans="1:22" ht="40.5" customHeight="1">
      <c r="A18" s="323"/>
      <c r="B18" s="225"/>
      <c r="C18" s="225"/>
      <c r="D18" s="36" t="s">
        <v>252</v>
      </c>
      <c r="E18" s="34">
        <v>2</v>
      </c>
      <c r="F18" s="73" t="s">
        <v>253</v>
      </c>
      <c r="G18" s="320"/>
      <c r="H18" s="225"/>
      <c r="I18" s="1"/>
      <c r="J18" s="8"/>
      <c r="K18" s="8"/>
      <c r="L18" s="75"/>
      <c r="M18" s="75"/>
      <c r="N18" s="75"/>
      <c r="O18" s="75"/>
      <c r="P18" s="75"/>
      <c r="Q18" s="75">
        <v>1</v>
      </c>
      <c r="R18" s="48"/>
      <c r="S18" s="48"/>
      <c r="T18" s="48"/>
      <c r="U18" s="225"/>
      <c r="V18" s="50"/>
    </row>
    <row r="19" spans="1:22" ht="36.75" customHeight="1">
      <c r="A19" s="322">
        <v>6</v>
      </c>
      <c r="B19" s="225" t="s">
        <v>254</v>
      </c>
      <c r="C19" s="225" t="s">
        <v>40</v>
      </c>
      <c r="D19" s="34" t="s">
        <v>255</v>
      </c>
      <c r="E19" s="34">
        <v>1</v>
      </c>
      <c r="F19" s="122" t="s">
        <v>256</v>
      </c>
      <c r="G19" s="320" t="s">
        <v>342</v>
      </c>
      <c r="H19" s="225">
        <v>407.99</v>
      </c>
      <c r="I19" s="1"/>
      <c r="J19" s="216"/>
      <c r="K19" s="216"/>
      <c r="L19" s="75"/>
      <c r="M19" s="75"/>
      <c r="N19" s="75"/>
      <c r="O19" s="75"/>
      <c r="P19" s="75">
        <v>1</v>
      </c>
      <c r="Q19" s="48"/>
      <c r="R19" s="48"/>
      <c r="S19" s="48"/>
      <c r="T19" s="48"/>
      <c r="U19" s="225">
        <v>110.18</v>
      </c>
      <c r="V19" s="50"/>
    </row>
    <row r="20" spans="1:22" ht="29.25" customHeight="1">
      <c r="A20" s="324"/>
      <c r="B20" s="225"/>
      <c r="C20" s="225"/>
      <c r="D20" s="34" t="s">
        <v>257</v>
      </c>
      <c r="E20" s="34">
        <v>2</v>
      </c>
      <c r="F20" s="121" t="s">
        <v>258</v>
      </c>
      <c r="G20" s="320"/>
      <c r="H20" s="225"/>
      <c r="I20" s="1"/>
      <c r="J20" s="218"/>
      <c r="K20" s="218"/>
      <c r="L20" s="47"/>
      <c r="M20" s="47"/>
      <c r="N20" s="47"/>
      <c r="O20" s="47"/>
      <c r="P20" s="47">
        <v>1</v>
      </c>
      <c r="Q20" s="48"/>
      <c r="R20" s="48"/>
      <c r="S20" s="48"/>
      <c r="T20" s="48"/>
      <c r="U20" s="225"/>
      <c r="V20" s="50"/>
    </row>
    <row r="21" spans="1:22" ht="39.75" customHeight="1">
      <c r="A21" s="323"/>
      <c r="B21" s="225"/>
      <c r="C21" s="225"/>
      <c r="D21" s="36" t="s">
        <v>40</v>
      </c>
      <c r="E21" s="34">
        <v>3</v>
      </c>
      <c r="F21" s="73" t="s">
        <v>259</v>
      </c>
      <c r="G21" s="320"/>
      <c r="H21" s="225"/>
      <c r="I21" s="1"/>
      <c r="J21" s="217"/>
      <c r="K21" s="217"/>
      <c r="L21" s="47"/>
      <c r="M21" s="47"/>
      <c r="N21" s="47"/>
      <c r="O21" s="47">
        <v>1</v>
      </c>
      <c r="P21" s="48"/>
      <c r="Q21" s="48"/>
      <c r="R21" s="48"/>
      <c r="S21" s="48"/>
      <c r="T21" s="48"/>
      <c r="U21" s="225"/>
      <c r="V21" s="50"/>
    </row>
    <row r="22" spans="1:22" ht="44.25" customHeight="1">
      <c r="A22" s="322">
        <v>7</v>
      </c>
      <c r="B22" s="225" t="s">
        <v>260</v>
      </c>
      <c r="C22" s="225" t="s">
        <v>40</v>
      </c>
      <c r="D22" s="39" t="s">
        <v>261</v>
      </c>
      <c r="E22" s="34">
        <v>1</v>
      </c>
      <c r="F22" s="73" t="s">
        <v>262</v>
      </c>
      <c r="G22" s="320" t="s">
        <v>342</v>
      </c>
      <c r="H22" s="225">
        <v>407.54</v>
      </c>
      <c r="I22" s="1"/>
      <c r="J22" s="216"/>
      <c r="K22" s="216"/>
      <c r="L22" s="47"/>
      <c r="M22" s="47"/>
      <c r="N22" s="47"/>
      <c r="O22" s="47"/>
      <c r="P22" s="47">
        <v>1</v>
      </c>
      <c r="Q22" s="48"/>
      <c r="R22" s="48"/>
      <c r="S22" s="48"/>
      <c r="T22" s="48"/>
      <c r="U22" s="225">
        <v>150.41999999999999</v>
      </c>
      <c r="V22" s="50"/>
    </row>
    <row r="23" spans="1:22">
      <c r="A23" s="324"/>
      <c r="B23" s="225"/>
      <c r="C23" s="225"/>
      <c r="D23" s="36" t="s">
        <v>263</v>
      </c>
      <c r="E23" s="34">
        <v>2</v>
      </c>
      <c r="F23" s="74" t="s">
        <v>264</v>
      </c>
      <c r="G23" s="320"/>
      <c r="H23" s="225"/>
      <c r="I23" s="1"/>
      <c r="J23" s="218"/>
      <c r="K23" s="218"/>
      <c r="L23" s="47"/>
      <c r="M23" s="47"/>
      <c r="N23" s="47"/>
      <c r="O23" s="47"/>
      <c r="P23" s="47"/>
      <c r="Q23" s="47"/>
      <c r="R23" s="47">
        <v>1</v>
      </c>
      <c r="S23" s="48"/>
      <c r="T23" s="48"/>
      <c r="U23" s="225"/>
      <c r="V23" s="50"/>
    </row>
    <row r="24" spans="1:22" ht="40.5" customHeight="1">
      <c r="A24" s="323"/>
      <c r="B24" s="225"/>
      <c r="C24" s="225"/>
      <c r="D24" s="39" t="s">
        <v>265</v>
      </c>
      <c r="E24" s="34">
        <v>3</v>
      </c>
      <c r="F24" s="73" t="s">
        <v>266</v>
      </c>
      <c r="G24" s="320"/>
      <c r="H24" s="225"/>
      <c r="I24" s="1"/>
      <c r="J24" s="217"/>
      <c r="K24" s="217"/>
      <c r="L24" s="47"/>
      <c r="M24" s="47"/>
      <c r="N24" s="47"/>
      <c r="O24" s="47"/>
      <c r="P24" s="47">
        <v>1</v>
      </c>
      <c r="Q24" s="48"/>
      <c r="R24" s="48"/>
      <c r="S24" s="48"/>
      <c r="T24" s="48"/>
      <c r="U24" s="225"/>
      <c r="V24" s="50"/>
    </row>
    <row r="25" spans="1:22" ht="33.75" customHeight="1">
      <c r="A25" s="322">
        <v>8</v>
      </c>
      <c r="B25" s="225" t="s">
        <v>267</v>
      </c>
      <c r="C25" s="225" t="s">
        <v>40</v>
      </c>
      <c r="D25" s="34" t="s">
        <v>268</v>
      </c>
      <c r="E25" s="34">
        <v>1</v>
      </c>
      <c r="F25" s="122" t="s">
        <v>269</v>
      </c>
      <c r="G25" s="320" t="s">
        <v>438</v>
      </c>
      <c r="H25" s="225">
        <v>413.15</v>
      </c>
      <c r="I25" s="1"/>
      <c r="J25" s="216" t="s">
        <v>363</v>
      </c>
      <c r="K25" s="216" t="s">
        <v>361</v>
      </c>
      <c r="L25" s="47"/>
      <c r="M25" s="47"/>
      <c r="N25" s="47"/>
      <c r="O25" s="47"/>
      <c r="P25" s="47">
        <v>1</v>
      </c>
      <c r="Q25" s="48"/>
      <c r="R25" s="48"/>
      <c r="S25" s="48"/>
      <c r="T25" s="48"/>
      <c r="U25" s="225">
        <v>120.39</v>
      </c>
      <c r="V25" s="50"/>
    </row>
    <row r="26" spans="1:22" ht="36" customHeight="1">
      <c r="A26" s="324"/>
      <c r="B26" s="225"/>
      <c r="C26" s="225"/>
      <c r="D26" s="39" t="s">
        <v>270</v>
      </c>
      <c r="E26" s="34">
        <v>2</v>
      </c>
      <c r="F26" s="74" t="s">
        <v>271</v>
      </c>
      <c r="G26" s="320"/>
      <c r="H26" s="225"/>
      <c r="I26" s="1"/>
      <c r="J26" s="218"/>
      <c r="K26" s="218"/>
      <c r="L26" s="47"/>
      <c r="M26" s="47"/>
      <c r="N26" s="47"/>
      <c r="O26" s="47"/>
      <c r="P26" s="47">
        <v>1</v>
      </c>
      <c r="Q26" s="48"/>
      <c r="R26" s="48"/>
      <c r="S26" s="48"/>
      <c r="T26" s="48"/>
      <c r="U26" s="225"/>
      <c r="V26" s="50"/>
    </row>
    <row r="27" spans="1:22" ht="36.75" customHeight="1">
      <c r="A27" s="323"/>
      <c r="B27" s="225"/>
      <c r="C27" s="225"/>
      <c r="D27" s="36" t="s">
        <v>272</v>
      </c>
      <c r="E27" s="34">
        <v>3</v>
      </c>
      <c r="F27" s="73" t="s">
        <v>273</v>
      </c>
      <c r="G27" s="320"/>
      <c r="H27" s="225"/>
      <c r="I27" s="1"/>
      <c r="J27" s="217"/>
      <c r="K27" s="217"/>
      <c r="L27" s="47"/>
      <c r="M27" s="47"/>
      <c r="N27" s="47"/>
      <c r="O27" s="47"/>
      <c r="P27" s="47">
        <v>1</v>
      </c>
      <c r="Q27" s="48"/>
      <c r="R27" s="48"/>
      <c r="S27" s="48"/>
      <c r="T27" s="48"/>
      <c r="U27" s="225"/>
      <c r="V27" s="50"/>
    </row>
    <row r="28" spans="1:22" ht="16.5">
      <c r="A28" s="4"/>
      <c r="B28" s="224" t="s">
        <v>22</v>
      </c>
      <c r="C28" s="224"/>
      <c r="D28" s="224"/>
      <c r="E28" s="29">
        <f>E9+E11+E14+E16+E18+E21+E24+E27</f>
        <v>20</v>
      </c>
      <c r="F28" s="123"/>
      <c r="G28" s="134"/>
      <c r="H28" s="101">
        <f>SUM(H8:H27)</f>
        <v>2793.9</v>
      </c>
      <c r="I28" s="1">
        <f>SUM(I8:I27)</f>
        <v>1</v>
      </c>
      <c r="J28" s="8"/>
      <c r="K28" s="8"/>
      <c r="L28" s="4">
        <f t="shared" ref="L28:U28" si="0">SUM(L8:L27)</f>
        <v>1</v>
      </c>
      <c r="M28" s="4">
        <f t="shared" si="0"/>
        <v>0</v>
      </c>
      <c r="N28" s="4">
        <f>SUM(N8:N27)</f>
        <v>0</v>
      </c>
      <c r="O28" s="4">
        <f>SUM(O8:O27)</f>
        <v>1</v>
      </c>
      <c r="P28" s="4">
        <f>SUM(P8:P27)</f>
        <v>7</v>
      </c>
      <c r="Q28" s="4">
        <f t="shared" si="0"/>
        <v>3</v>
      </c>
      <c r="R28" s="4">
        <f t="shared" si="0"/>
        <v>2</v>
      </c>
      <c r="S28" s="4">
        <f t="shared" si="0"/>
        <v>5</v>
      </c>
      <c r="T28" s="4">
        <f t="shared" si="0"/>
        <v>0</v>
      </c>
      <c r="U28" s="136">
        <f t="shared" si="0"/>
        <v>1118.33</v>
      </c>
      <c r="V28" s="1"/>
    </row>
    <row r="29" spans="1:22">
      <c r="A29" s="308" t="s">
        <v>326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10"/>
    </row>
  </sheetData>
  <mergeCells count="90"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  <mergeCell ref="J25:J27"/>
    <mergeCell ref="K25:K27"/>
    <mergeCell ref="J12:J14"/>
    <mergeCell ref="K12:K14"/>
    <mergeCell ref="H10:H11"/>
    <mergeCell ref="H12:H14"/>
    <mergeCell ref="H15:H16"/>
    <mergeCell ref="J10:J11"/>
    <mergeCell ref="K10:K11"/>
    <mergeCell ref="J19:J21"/>
    <mergeCell ref="K19:K21"/>
    <mergeCell ref="K22:K24"/>
    <mergeCell ref="G10:G11"/>
    <mergeCell ref="G12:G14"/>
    <mergeCell ref="G15:G16"/>
    <mergeCell ref="G17:G18"/>
    <mergeCell ref="U8:U9"/>
    <mergeCell ref="H8:H9"/>
    <mergeCell ref="H17:H18"/>
    <mergeCell ref="J8:J9"/>
    <mergeCell ref="K8:K9"/>
    <mergeCell ref="U10:U11"/>
    <mergeCell ref="U12:U14"/>
    <mergeCell ref="U15:U16"/>
    <mergeCell ref="U17:U18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8:B9"/>
    <mergeCell ref="A4:V4"/>
    <mergeCell ref="U3:V3"/>
    <mergeCell ref="G8:G9"/>
    <mergeCell ref="C8:C9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Saran!Print_Area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2014-06-12T05:13:01Z</cp:lastPrinted>
  <dcterms:created xsi:type="dcterms:W3CDTF">2012-03-01T16:49:07Z</dcterms:created>
  <dcterms:modified xsi:type="dcterms:W3CDTF">2014-09-23T08:17:12Z</dcterms:modified>
</cp:coreProperties>
</file>